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kraj nastavne god" sheetId="1" r:id="rId1"/>
    <sheet name="Sati na kraju nastavne god" sheetId="2" r:id="rId2"/>
    <sheet name="Ped Mjere" sheetId="3" r:id="rId3"/>
  </sheets>
  <definedNames>
    <definedName name="_xlnm.Print_Titles" localSheetId="0">'kraj nastavne god'!$5:$5</definedName>
    <definedName name="_xlnm.Print_Area" localSheetId="1">'Sati na kraju nastavne god'!$A$1:$P$37</definedName>
  </definedNames>
  <calcPr calcId="125725"/>
</workbook>
</file>

<file path=xl/calcChain.xml><?xml version="1.0" encoding="utf-8"?>
<calcChain xmlns="http://schemas.openxmlformats.org/spreadsheetml/2006/main">
  <c r="B40" i="3"/>
  <c r="B39"/>
  <c r="B38"/>
  <c r="A36" i="2"/>
  <c r="A35"/>
  <c r="A34"/>
  <c r="A33"/>
  <c r="A32"/>
  <c r="A31"/>
  <c r="A30"/>
  <c r="A29"/>
  <c r="A28"/>
  <c r="A27"/>
  <c r="A26"/>
  <c r="A25"/>
  <c r="A24"/>
  <c r="A23"/>
  <c r="A21"/>
  <c r="A22"/>
  <c r="A20"/>
  <c r="V9" i="1"/>
  <c r="V10"/>
  <c r="V11"/>
  <c r="V12"/>
  <c r="V13"/>
  <c r="V14"/>
  <c r="V15"/>
  <c r="V16"/>
  <c r="V17"/>
  <c r="V18"/>
  <c r="V19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7"/>
  <c r="AA8"/>
  <c r="V20"/>
  <c r="AA10"/>
  <c r="AA12"/>
  <c r="AA14"/>
  <c r="AA16"/>
  <c r="AA18"/>
  <c r="AA20"/>
  <c r="AB24"/>
  <c r="AA26"/>
  <c r="AA28"/>
  <c r="AA30"/>
  <c r="AA32"/>
  <c r="AA34"/>
  <c r="AA38"/>
  <c r="C50"/>
  <c r="C49"/>
  <c r="A5" i="2" s="1"/>
  <c r="C36" i="3"/>
  <c r="D36"/>
  <c r="E36"/>
  <c r="F36"/>
  <c r="B36"/>
  <c r="G40" i="1"/>
  <c r="I52" s="1"/>
  <c r="B5" i="2"/>
  <c r="T40" i="1"/>
  <c r="T41"/>
  <c r="T42"/>
  <c r="T43"/>
  <c r="T44"/>
  <c r="U40"/>
  <c r="U41"/>
  <c r="U42"/>
  <c r="U43"/>
  <c r="U44"/>
  <c r="S40"/>
  <c r="S41"/>
  <c r="S42"/>
  <c r="S43"/>
  <c r="S44"/>
  <c r="R40"/>
  <c r="R41"/>
  <c r="R42"/>
  <c r="R43"/>
  <c r="R44"/>
  <c r="Q40"/>
  <c r="Q41"/>
  <c r="Q42"/>
  <c r="Q43"/>
  <c r="Q44"/>
  <c r="P40"/>
  <c r="P41"/>
  <c r="P42"/>
  <c r="P43"/>
  <c r="P44"/>
  <c r="O40"/>
  <c r="O41"/>
  <c r="O42"/>
  <c r="O43"/>
  <c r="O44"/>
  <c r="N40"/>
  <c r="N41"/>
  <c r="N42"/>
  <c r="N43"/>
  <c r="N44"/>
  <c r="M40"/>
  <c r="M41"/>
  <c r="M42"/>
  <c r="M43"/>
  <c r="M44"/>
  <c r="L40"/>
  <c r="L41"/>
  <c r="L42"/>
  <c r="L43"/>
  <c r="L44"/>
  <c r="K40"/>
  <c r="K41"/>
  <c r="K42"/>
  <c r="K43"/>
  <c r="K44"/>
  <c r="J40"/>
  <c r="J41"/>
  <c r="J42"/>
  <c r="J43"/>
  <c r="J44"/>
  <c r="H40"/>
  <c r="O54" s="1"/>
  <c r="H41"/>
  <c r="H42"/>
  <c r="Q54" s="1"/>
  <c r="H43"/>
  <c r="H44"/>
  <c r="S54" s="1"/>
  <c r="G41"/>
  <c r="G42"/>
  <c r="G43"/>
  <c r="R53" s="1"/>
  <c r="G44"/>
  <c r="E40"/>
  <c r="E41"/>
  <c r="E42"/>
  <c r="E43"/>
  <c r="E44"/>
  <c r="I44"/>
  <c r="I40"/>
  <c r="I41"/>
  <c r="I42"/>
  <c r="I43"/>
  <c r="F44"/>
  <c r="F40"/>
  <c r="I55" s="1"/>
  <c r="F41"/>
  <c r="F42"/>
  <c r="K55" s="1"/>
  <c r="F43"/>
  <c r="AA35"/>
  <c r="AA33"/>
  <c r="AA31"/>
  <c r="AA29"/>
  <c r="AA27"/>
  <c r="AA25"/>
  <c r="AA23"/>
  <c r="AA21"/>
  <c r="AA19"/>
  <c r="AA17"/>
  <c r="AA15"/>
  <c r="AA13"/>
  <c r="AA11"/>
  <c r="AA9"/>
  <c r="AA7"/>
  <c r="AA6"/>
  <c r="AB38"/>
  <c r="AB35"/>
  <c r="AB33"/>
  <c r="AB31"/>
  <c r="AB29"/>
  <c r="AB27"/>
  <c r="AB25"/>
  <c r="AB23"/>
  <c r="AB21"/>
  <c r="AB20"/>
  <c r="AB19"/>
  <c r="AB18"/>
  <c r="AB17"/>
  <c r="AB16"/>
  <c r="AB15"/>
  <c r="AB14"/>
  <c r="AB13"/>
  <c r="AB12"/>
  <c r="AB11"/>
  <c r="AB10"/>
  <c r="AB9"/>
  <c r="AB8"/>
  <c r="AB7"/>
  <c r="AB6"/>
  <c r="AC38"/>
  <c r="AC35"/>
  <c r="AC34"/>
  <c r="AC33"/>
  <c r="AC32"/>
  <c r="AC31"/>
  <c r="AC30"/>
  <c r="AC29"/>
  <c r="AC28"/>
  <c r="AC27"/>
  <c r="AC26"/>
  <c r="AC25"/>
  <c r="AC23"/>
  <c r="AC21"/>
  <c r="AC20"/>
  <c r="AC19"/>
  <c r="AC18"/>
  <c r="AC17"/>
  <c r="AC16"/>
  <c r="AC15"/>
  <c r="AC14"/>
  <c r="AC13"/>
  <c r="AC12"/>
  <c r="AC11"/>
  <c r="AC10"/>
  <c r="AC9"/>
  <c r="AC8"/>
  <c r="AC7"/>
  <c r="AC6"/>
  <c r="AD38"/>
  <c r="AD35"/>
  <c r="AD34"/>
  <c r="AD33"/>
  <c r="AD32"/>
  <c r="AD31"/>
  <c r="AD30"/>
  <c r="AD29"/>
  <c r="AD28"/>
  <c r="AD27"/>
  <c r="AD26"/>
  <c r="AD25"/>
  <c r="AD24"/>
  <c r="AD23"/>
  <c r="AD21"/>
  <c r="AD19"/>
  <c r="AD18"/>
  <c r="AD17"/>
  <c r="AD16"/>
  <c r="AD15"/>
  <c r="AD14"/>
  <c r="AD13"/>
  <c r="AD12"/>
  <c r="AD11"/>
  <c r="AD10"/>
  <c r="AD9"/>
  <c r="AD8"/>
  <c r="AD7"/>
  <c r="AD6"/>
  <c r="AF38"/>
  <c r="AF35"/>
  <c r="AF34"/>
  <c r="AF33"/>
  <c r="AF32"/>
  <c r="AF31"/>
  <c r="AF30"/>
  <c r="AF29"/>
  <c r="AF28"/>
  <c r="AF27"/>
  <c r="AF26"/>
  <c r="AF25"/>
  <c r="AF24"/>
  <c r="AF23"/>
  <c r="AF21"/>
  <c r="AF20"/>
  <c r="AF19"/>
  <c r="AF18"/>
  <c r="AF17"/>
  <c r="AF16"/>
  <c r="AF15"/>
  <c r="AF14"/>
  <c r="AF13"/>
  <c r="AF12"/>
  <c r="AF11"/>
  <c r="AF10"/>
  <c r="AF9"/>
  <c r="AF8"/>
  <c r="AF7"/>
  <c r="AF6"/>
  <c r="AG38"/>
  <c r="AG35"/>
  <c r="AG34"/>
  <c r="AG33"/>
  <c r="AG32"/>
  <c r="AG31"/>
  <c r="AG30"/>
  <c r="AG29"/>
  <c r="AG28"/>
  <c r="AG27"/>
  <c r="AG26"/>
  <c r="AG25"/>
  <c r="AG24"/>
  <c r="AG23"/>
  <c r="AG21"/>
  <c r="AG19"/>
  <c r="AG18"/>
  <c r="AG17"/>
  <c r="AG16"/>
  <c r="AG15"/>
  <c r="AG14"/>
  <c r="AG13"/>
  <c r="AG12"/>
  <c r="AG11"/>
  <c r="AG10"/>
  <c r="AG9"/>
  <c r="AG8"/>
  <c r="AG7"/>
  <c r="AG6"/>
  <c r="AL6"/>
  <c r="AH38"/>
  <c r="AH35"/>
  <c r="AH34"/>
  <c r="AH33"/>
  <c r="AH32"/>
  <c r="AH31"/>
  <c r="AH30"/>
  <c r="AH29"/>
  <c r="AH28"/>
  <c r="AH27"/>
  <c r="AH26"/>
  <c r="AH25"/>
  <c r="AH24"/>
  <c r="AH23"/>
  <c r="AH21"/>
  <c r="AH20"/>
  <c r="AH19"/>
  <c r="AH18"/>
  <c r="AH17"/>
  <c r="AH16"/>
  <c r="AH15"/>
  <c r="AH14"/>
  <c r="AH13"/>
  <c r="AH12"/>
  <c r="AH11"/>
  <c r="AH10"/>
  <c r="AH9"/>
  <c r="AH8"/>
  <c r="AH7"/>
  <c r="AH6"/>
  <c r="AI38"/>
  <c r="AI35"/>
  <c r="AI34"/>
  <c r="AI33"/>
  <c r="AI32"/>
  <c r="AI31"/>
  <c r="AI30"/>
  <c r="AI29"/>
  <c r="AI28"/>
  <c r="AI27"/>
  <c r="AI26"/>
  <c r="AI25"/>
  <c r="AI24"/>
  <c r="AI23"/>
  <c r="AI21"/>
  <c r="AI19"/>
  <c r="AI18"/>
  <c r="AI17"/>
  <c r="AI16"/>
  <c r="AI15"/>
  <c r="AI14"/>
  <c r="AI13"/>
  <c r="AI12"/>
  <c r="AI11"/>
  <c r="AI10"/>
  <c r="AI9"/>
  <c r="AI8"/>
  <c r="AI7"/>
  <c r="AI6"/>
  <c r="AN6"/>
  <c r="AJ38"/>
  <c r="AJ35"/>
  <c r="AJ34"/>
  <c r="AJ33"/>
  <c r="AJ32"/>
  <c r="AJ31"/>
  <c r="AJ30"/>
  <c r="AJ29"/>
  <c r="AJ28"/>
  <c r="AJ27"/>
  <c r="AJ26"/>
  <c r="AJ25"/>
  <c r="AJ24"/>
  <c r="AJ23"/>
  <c r="AJ21"/>
  <c r="AJ20"/>
  <c r="AJ19"/>
  <c r="AJ18"/>
  <c r="AJ17"/>
  <c r="AJ16"/>
  <c r="AJ15"/>
  <c r="AJ14"/>
  <c r="AJ13"/>
  <c r="AJ12"/>
  <c r="AJ11"/>
  <c r="AJ10"/>
  <c r="AJ9"/>
  <c r="AJ8"/>
  <c r="AJ7"/>
  <c r="AJ6"/>
  <c r="C39"/>
  <c r="M10" i="2" s="1"/>
  <c r="D39" i="1"/>
  <c r="N10" i="2" s="1"/>
  <c r="AE7" i="1"/>
  <c r="AE8"/>
  <c r="AE9"/>
  <c r="AE10"/>
  <c r="AE11"/>
  <c r="AE12"/>
  <c r="AE13"/>
  <c r="AE14"/>
  <c r="AE15"/>
  <c r="AE16"/>
  <c r="AE17"/>
  <c r="AE18"/>
  <c r="AE19"/>
  <c r="AE21"/>
  <c r="AE22"/>
  <c r="AE23"/>
  <c r="AE24"/>
  <c r="AE25"/>
  <c r="AE26"/>
  <c r="AE27"/>
  <c r="AE28"/>
  <c r="AE29"/>
  <c r="AE30"/>
  <c r="AE31"/>
  <c r="AE32"/>
  <c r="AE33"/>
  <c r="AE34"/>
  <c r="AE35"/>
  <c r="AE38"/>
  <c r="AE6"/>
  <c r="C51"/>
  <c r="R54"/>
  <c r="P54"/>
  <c r="S53"/>
  <c r="Q53"/>
  <c r="P53"/>
  <c r="O53"/>
  <c r="M55"/>
  <c r="L55"/>
  <c r="J55"/>
  <c r="F47"/>
  <c r="G47"/>
  <c r="H47"/>
  <c r="I47"/>
  <c r="J47"/>
  <c r="K47"/>
  <c r="L47"/>
  <c r="M47"/>
  <c r="N47"/>
  <c r="O47"/>
  <c r="P47"/>
  <c r="Q47"/>
  <c r="R47"/>
  <c r="S47"/>
  <c r="T47"/>
  <c r="U47"/>
  <c r="E47"/>
  <c r="F45"/>
  <c r="F46" s="1"/>
  <c r="G45"/>
  <c r="G46" s="1"/>
  <c r="I45"/>
  <c r="I46" s="1"/>
  <c r="J45"/>
  <c r="J46" s="1"/>
  <c r="K45"/>
  <c r="K46" s="1"/>
  <c r="L45"/>
  <c r="L46" s="1"/>
  <c r="O45"/>
  <c r="O46" s="1"/>
  <c r="P45"/>
  <c r="P46" s="1"/>
  <c r="R45"/>
  <c r="R46" s="1"/>
  <c r="S45"/>
  <c r="S46" s="1"/>
  <c r="T45"/>
  <c r="T46" s="1"/>
  <c r="U45"/>
  <c r="E45"/>
  <c r="E46" s="1"/>
  <c r="AE20" l="1"/>
  <c r="AO6"/>
  <c r="AI20"/>
  <c r="AM6"/>
  <c r="AG20"/>
  <c r="AK6"/>
  <c r="AD20"/>
  <c r="V8"/>
  <c r="V47" s="1"/>
  <c r="V6"/>
  <c r="AB26"/>
  <c r="AB28"/>
  <c r="AB30"/>
  <c r="AB32"/>
  <c r="AB34"/>
  <c r="D5" i="2"/>
  <c r="AC24" i="1"/>
  <c r="AA24"/>
  <c r="H45"/>
  <c r="H46" s="1"/>
  <c r="AJ22"/>
  <c r="I10" i="2" s="1"/>
  <c r="AI22" i="1"/>
  <c r="AH22"/>
  <c r="E10" i="2" s="1"/>
  <c r="AG22" i="1"/>
  <c r="C10" i="2" s="1"/>
  <c r="D10" s="1"/>
  <c r="AF22" i="1"/>
  <c r="A10" i="2" s="1"/>
  <c r="AD22" i="1"/>
  <c r="O5" i="2" s="1"/>
  <c r="P5" s="1"/>
  <c r="AC22" i="1"/>
  <c r="AB22"/>
  <c r="AA22"/>
  <c r="I5" i="2" s="1"/>
  <c r="Q45" i="1"/>
  <c r="Q46" s="1"/>
  <c r="M45"/>
  <c r="M46" s="1"/>
  <c r="N45"/>
  <c r="N46" s="1"/>
  <c r="G10" i="2"/>
  <c r="H10" s="1"/>
  <c r="O10"/>
  <c r="M5" l="1"/>
  <c r="N5" s="1"/>
  <c r="B10"/>
  <c r="F10"/>
  <c r="J10"/>
  <c r="G5"/>
  <c r="K5"/>
  <c r="L5" s="1"/>
  <c r="H5"/>
  <c r="J5"/>
  <c r="L10" s="1"/>
  <c r="K10" l="1"/>
</calcChain>
</file>

<file path=xl/sharedStrings.xml><?xml version="1.0" encoding="utf-8"?>
<sst xmlns="http://schemas.openxmlformats.org/spreadsheetml/2006/main" count="144" uniqueCount="121">
  <si>
    <t>Redni broj</t>
  </si>
  <si>
    <t>PREZIME I IME UČENIKA</t>
  </si>
  <si>
    <t>O</t>
  </si>
  <si>
    <t>IZOSTANCI</t>
  </si>
  <si>
    <t>N</t>
  </si>
  <si>
    <t>OPĆI USPJEH</t>
  </si>
  <si>
    <t>N  A  S  T  A  V  N  I     P  R  E  D  M  E  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</si>
  <si>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</si>
  <si>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</si>
  <si>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</si>
  <si>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</si>
  <si>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</si>
  <si>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</si>
  <si>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</si>
  <si>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</si>
  <si>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</si>
  <si>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</si>
  <si>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</si>
  <si>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</si>
  <si>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</si>
  <si>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</si>
  <si>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</si>
  <si>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</si>
  <si>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</si>
  <si>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</si>
  <si>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</si>
  <si>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</si>
  <si>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</si>
  <si>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</si>
  <si>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</si>
  <si>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</si>
  <si>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</si>
  <si>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</si>
  <si>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</si>
  <si>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</si>
  <si>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</si>
  <si>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</si>
  <si>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</si>
  <si>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UKUPNO O/N</t>
  </si>
  <si>
    <t>P R E G L E D</t>
  </si>
  <si>
    <t>UKUPNO</t>
  </si>
  <si>
    <t>PROLAZI (%)</t>
  </si>
  <si>
    <t>PADA (%)</t>
  </si>
  <si>
    <t>SREDNJA OCJENA</t>
  </si>
  <si>
    <t>Broj učenika muških:</t>
  </si>
  <si>
    <t>Broj učenika ženskih:</t>
  </si>
  <si>
    <t>SVEUKUPNO:</t>
  </si>
  <si>
    <t>STRANI JEZIK</t>
  </si>
  <si>
    <t>PRVI</t>
  </si>
  <si>
    <t>DRUGI</t>
  </si>
  <si>
    <t>Francuski jezik</t>
  </si>
  <si>
    <t>Njemački jezik</t>
  </si>
  <si>
    <t>Talijanski jezik</t>
  </si>
  <si>
    <t>Engleski jezik</t>
  </si>
  <si>
    <t>PODACI O USPJEHU UČENIKA NA KRAJU I POLUGODIŠTA</t>
  </si>
  <si>
    <t>Razred:</t>
  </si>
  <si>
    <t>Program:</t>
  </si>
  <si>
    <t>Razrednica:</t>
  </si>
  <si>
    <t>Broj učenika na kraju I polugodišta</t>
  </si>
  <si>
    <t>Muški</t>
  </si>
  <si>
    <t>Ženski</t>
  </si>
  <si>
    <t>Ponavljači</t>
  </si>
  <si>
    <t>Ispisani</t>
  </si>
  <si>
    <t>Pozitivno ocijenjeno</t>
  </si>
  <si>
    <t>Odličan</t>
  </si>
  <si>
    <t>Vrlo dobar</t>
  </si>
  <si>
    <t>Dobar</t>
  </si>
  <si>
    <t>Dovoljan</t>
  </si>
  <si>
    <t>Br.</t>
  </si>
  <si>
    <t>%</t>
  </si>
  <si>
    <t>M</t>
  </si>
  <si>
    <t>Ž</t>
  </si>
  <si>
    <t>Upisani na početku školske godine</t>
  </si>
  <si>
    <t>pet</t>
  </si>
  <si>
    <t>četiri</t>
  </si>
  <si>
    <t>tri</t>
  </si>
  <si>
    <t>dva</t>
  </si>
  <si>
    <t>jedan</t>
  </si>
  <si>
    <t>Broj učenika s nedovoljnim ocjenama</t>
  </si>
  <si>
    <t>5 i više</t>
  </si>
  <si>
    <t>Neocijenjeno</t>
  </si>
  <si>
    <t>OPRAVDANO</t>
  </si>
  <si>
    <t>NEOPRAVDANO</t>
  </si>
  <si>
    <t>5 I VIŠE</t>
  </si>
  <si>
    <t>ODGOJNE MJERE:</t>
  </si>
  <si>
    <t>2. Ukor:</t>
  </si>
  <si>
    <t>3. Opomena pred isključenje:</t>
  </si>
  <si>
    <t>4. Isključenje:</t>
  </si>
  <si>
    <t>1. Uzorno:</t>
  </si>
  <si>
    <t>2. Dobro:</t>
  </si>
  <si>
    <t>3. Loše:</t>
  </si>
  <si>
    <t>VLADANJE:</t>
  </si>
  <si>
    <t>USPJEH PO PREDMETIMA</t>
  </si>
  <si>
    <t>NASTAVNI PREDMET</t>
  </si>
  <si>
    <t>NASTAVNIK-CA</t>
  </si>
  <si>
    <t>BROJ SATI NASTAVE</t>
  </si>
  <si>
    <t>PLANIRANO</t>
  </si>
  <si>
    <t>OSTVARENO</t>
  </si>
  <si>
    <t>Broj učenika ocijenjenih:</t>
  </si>
  <si>
    <t>pozitivno</t>
  </si>
  <si>
    <t>negativno</t>
  </si>
  <si>
    <t>neocijenjeno</t>
  </si>
  <si>
    <t>SVI - NEGATIVNI</t>
  </si>
  <si>
    <t>Muški-negativni</t>
  </si>
  <si>
    <t>Muški-pozitivni</t>
  </si>
  <si>
    <t>1.Pohvale</t>
  </si>
  <si>
    <t>PST</t>
  </si>
  <si>
    <t>OPI</t>
  </si>
  <si>
    <t>Isključenje</t>
  </si>
  <si>
    <t>Pohvala</t>
  </si>
  <si>
    <t>Nagrada</t>
  </si>
  <si>
    <t>32.</t>
  </si>
  <si>
    <t>33.</t>
  </si>
  <si>
    <t>Datum izricanja pedagoške mjere</t>
  </si>
  <si>
    <t>Ukupno:</t>
  </si>
  <si>
    <t xml:space="preserve"> uspjeha učenika na kraju nastavne godine 2013/2014</t>
  </si>
  <si>
    <t>spol (m ili ž)</t>
  </si>
  <si>
    <t>Vladanje</t>
  </si>
  <si>
    <t>Uzorno (u)</t>
  </si>
  <si>
    <t>Dobro (d)</t>
  </si>
  <si>
    <t>Loše (l)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</si>
</sst>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</font>
    <font>
      <sz val="14"/>
      <name val="Times New Roman"/>
      <family val="1"/>
    </font>
    <font>
      <sz val="9"/>
      <name val="Arial"/>
      <charset val="238"/>
    </font>
    <font>
      <b/>
      <sz val="6"/>
      <name val="Arial"/>
      <family val="2"/>
    </font>
    <font>
      <b/>
      <i/>
      <sz val="6"/>
      <name val="Times New Roman"/>
      <family val="1"/>
    </font>
    <font>
      <sz val="6"/>
      <name val="Arial"/>
      <charset val="238"/>
    </font>
    <font>
      <b/>
      <sz val="6"/>
      <color indexed="10"/>
      <name val="Arial"/>
      <family val="2"/>
    </font>
    <font>
      <b/>
      <sz val="6"/>
      <name val="Arial"/>
      <charset val="238"/>
    </font>
    <font>
      <b/>
      <sz val="8"/>
      <name val="Times New Roman"/>
      <family val="1"/>
    </font>
    <font>
      <sz val="8"/>
      <name val="Arial"/>
      <family val="2"/>
    </font>
    <font>
      <b/>
      <sz val="5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b/>
      <sz val="12"/>
      <name val="Bookman Old Style"/>
      <family val="1"/>
    </font>
    <font>
      <sz val="8"/>
      <name val="Bookman Old Style"/>
      <family val="1"/>
    </font>
    <font>
      <b/>
      <sz val="8"/>
      <name val="Bookman Old Style"/>
      <family val="1"/>
    </font>
    <font>
      <b/>
      <sz val="8"/>
      <color indexed="10"/>
      <name val="Arial"/>
      <family val="2"/>
    </font>
    <font>
      <sz val="6"/>
      <name val="Arial"/>
      <family val="2"/>
    </font>
    <font>
      <b/>
      <sz val="6"/>
      <name val="Bookman Old Style"/>
      <family val="1"/>
    </font>
    <font>
      <b/>
      <sz val="11"/>
      <name val="Arial"/>
      <family val="2"/>
    </font>
    <font>
      <sz val="10"/>
      <name val="Arial"/>
      <charset val="238"/>
    </font>
    <font>
      <b/>
      <sz val="11"/>
      <color rgb="FFFA7D00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3" fillId="4" borderId="66" applyNumberFormat="0" applyAlignment="0" applyProtection="0"/>
    <xf numFmtId="0" fontId="22" fillId="5" borderId="67" applyNumberFormat="0" applyFont="0" applyAlignment="0" applyProtection="0"/>
  </cellStyleXfs>
  <cellXfs count="21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/>
    <xf numFmtId="0" fontId="5" fillId="0" borderId="1" xfId="0" applyFont="1" applyBorder="1"/>
    <xf numFmtId="1" fontId="7" fillId="0" borderId="1" xfId="0" applyNumberFormat="1" applyFont="1" applyBorder="1"/>
    <xf numFmtId="0" fontId="4" fillId="2" borderId="1" xfId="0" applyFont="1" applyFill="1" applyBorder="1"/>
    <xf numFmtId="0" fontId="7" fillId="2" borderId="1" xfId="0" applyFont="1" applyFill="1" applyBorder="1"/>
    <xf numFmtId="2" fontId="7" fillId="0" borderId="1" xfId="0" applyNumberFormat="1" applyFont="1" applyBorder="1"/>
    <xf numFmtId="0" fontId="9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textRotation="90"/>
    </xf>
    <xf numFmtId="0" fontId="9" fillId="3" borderId="2" xfId="0" applyFont="1" applyFill="1" applyBorder="1"/>
    <xf numFmtId="0" fontId="9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9" fillId="3" borderId="4" xfId="0" applyFont="1" applyFill="1" applyBorder="1"/>
    <xf numFmtId="0" fontId="6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10" fillId="0" borderId="3" xfId="0" applyFont="1" applyBorder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textRotation="90"/>
    </xf>
    <xf numFmtId="0" fontId="9" fillId="0" borderId="4" xfId="0" applyFont="1" applyBorder="1"/>
    <xf numFmtId="0" fontId="9" fillId="2" borderId="4" xfId="0" applyFont="1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9" fillId="0" borderId="1" xfId="0" applyFont="1" applyFill="1" applyBorder="1"/>
    <xf numFmtId="0" fontId="3" fillId="0" borderId="0" xfId="0" applyFont="1" applyFill="1" applyAlignment="1"/>
    <xf numFmtId="0" fontId="0" fillId="0" borderId="0" xfId="0" applyFill="1"/>
    <xf numFmtId="0" fontId="0" fillId="3" borderId="1" xfId="0" applyFill="1" applyBorder="1" applyAlignment="1"/>
    <xf numFmtId="0" fontId="9" fillId="0" borderId="0" xfId="0" applyFont="1" applyFill="1" applyBorder="1"/>
    <xf numFmtId="0" fontId="5" fillId="0" borderId="0" xfId="0" applyFont="1" applyFill="1" applyBorder="1" applyAlignment="1">
      <alignment horizontal="center" textRotation="90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2" fillId="0" borderId="1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0" xfId="0" applyFont="1"/>
    <xf numFmtId="0" fontId="16" fillId="0" borderId="1" xfId="0" applyFont="1" applyBorder="1" applyAlignment="1">
      <alignment horizontal="center"/>
    </xf>
    <xf numFmtId="0" fontId="0" fillId="0" borderId="1" xfId="0" applyBorder="1"/>
    <xf numFmtId="0" fontId="16" fillId="0" borderId="2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0" xfId="0" applyFont="1" applyAlignment="1"/>
    <xf numFmtId="0" fontId="18" fillId="0" borderId="12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18" xfId="0" applyFont="1" applyBorder="1"/>
    <xf numFmtId="0" fontId="1" fillId="0" borderId="19" xfId="0" applyFont="1" applyBorder="1"/>
    <xf numFmtId="0" fontId="1" fillId="0" borderId="6" xfId="0" applyFont="1" applyBorder="1"/>
    <xf numFmtId="0" fontId="1" fillId="0" borderId="7" xfId="0" applyFont="1" applyBorder="1"/>
    <xf numFmtId="0" fontId="7" fillId="0" borderId="10" xfId="0" applyFont="1" applyBorder="1"/>
    <xf numFmtId="0" fontId="19" fillId="0" borderId="10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5" fillId="0" borderId="12" xfId="0" applyFont="1" applyBorder="1"/>
    <xf numFmtId="2" fontId="9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5" fillId="0" borderId="22" xfId="0" applyFont="1" applyFill="1" applyBorder="1" applyAlignment="1">
      <alignment horizontal="center" textRotation="90"/>
    </xf>
    <xf numFmtId="0" fontId="4" fillId="0" borderId="0" xfId="0" applyFont="1" applyFill="1" applyBorder="1"/>
    <xf numFmtId="0" fontId="7" fillId="0" borderId="0" xfId="0" applyFont="1" applyFill="1" applyBorder="1"/>
    <xf numFmtId="2" fontId="7" fillId="0" borderId="0" xfId="0" applyNumberFormat="1" applyFont="1" applyFill="1" applyBorder="1"/>
    <xf numFmtId="0" fontId="4" fillId="0" borderId="0" xfId="0" applyFont="1" applyFill="1"/>
    <xf numFmtId="0" fontId="5" fillId="3" borderId="23" xfId="0" applyFont="1" applyFill="1" applyBorder="1" applyAlignment="1">
      <alignment horizontal="center" textRotation="90"/>
    </xf>
    <xf numFmtId="0" fontId="5" fillId="3" borderId="24" xfId="0" applyFont="1" applyFill="1" applyBorder="1" applyAlignment="1">
      <alignment horizontal="center" textRotation="9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0" borderId="28" xfId="0" applyBorder="1"/>
    <xf numFmtId="0" fontId="1" fillId="0" borderId="16" xfId="0" applyFont="1" applyBorder="1" applyAlignment="1">
      <alignment horizontal="center"/>
    </xf>
    <xf numFmtId="0" fontId="21" fillId="3" borderId="29" xfId="0" applyFont="1" applyFill="1" applyBorder="1" applyAlignment="1">
      <alignment horizontal="center" textRotation="90"/>
    </xf>
    <xf numFmtId="0" fontId="12" fillId="3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" fontId="7" fillId="0" borderId="4" xfId="0" applyNumberFormat="1" applyFont="1" applyBorder="1"/>
    <xf numFmtId="2" fontId="7" fillId="0" borderId="4" xfId="0" applyNumberFormat="1" applyFont="1" applyBorder="1"/>
    <xf numFmtId="0" fontId="9" fillId="0" borderId="24" xfId="0" applyFont="1" applyBorder="1"/>
    <xf numFmtId="0" fontId="9" fillId="2" borderId="24" xfId="0" applyFont="1" applyFill="1" applyBorder="1"/>
    <xf numFmtId="1" fontId="7" fillId="0" borderId="24" xfId="0" applyNumberFormat="1" applyFont="1" applyBorder="1"/>
    <xf numFmtId="2" fontId="7" fillId="0" borderId="24" xfId="0" applyNumberFormat="1" applyFont="1" applyBorder="1"/>
    <xf numFmtId="0" fontId="1" fillId="0" borderId="22" xfId="0" applyFont="1" applyBorder="1" applyAlignment="1"/>
    <xf numFmtId="0" fontId="1" fillId="0" borderId="0" xfId="0" applyFont="1" applyBorder="1" applyAlignment="1"/>
    <xf numFmtId="0" fontId="16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6" fillId="0" borderId="0" xfId="0" applyFont="1" applyFill="1" applyBorder="1" applyAlignment="1"/>
    <xf numFmtId="0" fontId="1" fillId="0" borderId="37" xfId="0" applyFont="1" applyBorder="1"/>
    <xf numFmtId="0" fontId="5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" fillId="0" borderId="46" xfId="0" applyFont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7" fillId="0" borderId="1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1" xfId="0" applyFont="1" applyBorder="1" applyAlignment="1">
      <alignment textRotation="30" shrinkToFit="1"/>
    </xf>
    <xf numFmtId="0" fontId="1" fillId="0" borderId="21" xfId="0" applyFont="1" applyBorder="1" applyAlignment="1">
      <alignment textRotation="30" shrinkToFit="1"/>
    </xf>
    <xf numFmtId="0" fontId="7" fillId="0" borderId="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7" fillId="0" borderId="51" xfId="0" applyFont="1" applyBorder="1" applyAlignment="1">
      <alignment horizontal="center" wrapText="1" shrinkToFit="1"/>
    </xf>
    <xf numFmtId="0" fontId="7" fillId="0" borderId="21" xfId="0" applyFont="1" applyBorder="1" applyAlignment="1">
      <alignment wrapText="1" shrinkToFit="1"/>
    </xf>
    <xf numFmtId="0" fontId="16" fillId="0" borderId="46" xfId="0" applyFont="1" applyBorder="1" applyAlignment="1">
      <alignment horizontal="left"/>
    </xf>
    <xf numFmtId="0" fontId="16" fillId="0" borderId="52" xfId="0" applyFont="1" applyBorder="1" applyAlignment="1">
      <alignment horizontal="left"/>
    </xf>
    <xf numFmtId="0" fontId="16" fillId="0" borderId="47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6" fillId="0" borderId="53" xfId="0" applyFont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16" fillId="0" borderId="56" xfId="0" applyFont="1" applyBorder="1" applyAlignment="1">
      <alignment horizontal="left"/>
    </xf>
    <xf numFmtId="0" fontId="16" fillId="0" borderId="4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57" xfId="0" applyFont="1" applyBorder="1" applyAlignment="1">
      <alignment horizontal="left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25" fillId="0" borderId="1" xfId="0" applyFont="1" applyBorder="1"/>
    <xf numFmtId="14" fontId="0" fillId="0" borderId="1" xfId="0" applyNumberFormat="1" applyBorder="1"/>
    <xf numFmtId="0" fontId="23" fillId="4" borderId="66" xfId="1"/>
    <xf numFmtId="0" fontId="0" fillId="5" borderId="1" xfId="2" applyFont="1" applyBorder="1" applyAlignment="1">
      <alignment horizontal="center" vertical="center"/>
    </xf>
    <xf numFmtId="0" fontId="25" fillId="0" borderId="28" xfId="0" applyFont="1" applyBorder="1"/>
    <xf numFmtId="0" fontId="16" fillId="0" borderId="4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4" fillId="5" borderId="41" xfId="2" applyFont="1" applyBorder="1" applyAlignment="1">
      <alignment horizontal="center"/>
    </xf>
    <xf numFmtId="0" fontId="24" fillId="5" borderId="42" xfId="2" applyFont="1" applyBorder="1" applyAlignment="1">
      <alignment horizontal="center"/>
    </xf>
    <xf numFmtId="0" fontId="24" fillId="5" borderId="43" xfId="2" applyFont="1" applyBorder="1" applyAlignment="1">
      <alignment horizontal="center"/>
    </xf>
    <xf numFmtId="0" fontId="5" fillId="5" borderId="23" xfId="2" applyFont="1" applyBorder="1" applyAlignment="1">
      <alignment horizontal="center" wrapText="1"/>
    </xf>
    <xf numFmtId="0" fontId="0" fillId="5" borderId="24" xfId="2" applyFont="1" applyBorder="1" applyAlignment="1">
      <alignment horizontal="center" vertical="center"/>
    </xf>
    <xf numFmtId="0" fontId="10" fillId="0" borderId="23" xfId="0" applyFont="1" applyBorder="1"/>
    <xf numFmtId="0" fontId="23" fillId="4" borderId="25" xfId="1" applyBorder="1" applyAlignment="1">
      <alignment horizontal="right"/>
    </xf>
    <xf numFmtId="0" fontId="23" fillId="4" borderId="26" xfId="1" applyBorder="1"/>
    <xf numFmtId="0" fontId="0" fillId="0" borderId="43" xfId="0" applyBorder="1"/>
  </cellXfs>
  <cellStyles count="3">
    <cellStyle name="Bilješka" xfId="2" builtinId="10"/>
    <cellStyle name="Izračun" xfId="1" builtinId="22"/>
    <cellStyle name="Obično" xfId="0" builtinId="0"/>
  </cellStyles>
  <dxfs count="14"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55"/>
  <sheetViews>
    <sheetView tabSelected="1" topLeftCell="A4" workbookViewId="0">
      <selection activeCell="S11" sqref="S11"/>
    </sheetView>
  </sheetViews>
  <sheetFormatPr defaultRowHeight="12.75"/>
  <cols>
    <col min="1" max="1" width="2.140625" style="2" customWidth="1"/>
    <col min="2" max="2" width="15.140625" style="5" customWidth="1"/>
    <col min="3" max="3" width="3" style="5" customWidth="1"/>
    <col min="4" max="4" width="3.140625" style="5" customWidth="1"/>
    <col min="5" max="22" width="2.7109375" style="5" customWidth="1"/>
    <col min="23" max="23" width="2.7109375" style="81" customWidth="1"/>
    <col min="24" max="24" width="4.42578125" customWidth="1"/>
    <col min="25" max="42" width="0" hidden="1" customWidth="1"/>
  </cols>
  <sheetData>
    <row r="1" spans="1:41" s="1" customFormat="1" ht="12.75" customHeight="1">
      <c r="A1" s="7"/>
      <c r="B1" s="7"/>
      <c r="C1" s="139" t="s">
        <v>39</v>
      </c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  <c r="O1" s="141"/>
      <c r="P1" s="141"/>
      <c r="Q1" s="137"/>
      <c r="R1" s="138"/>
      <c r="S1" s="138"/>
      <c r="T1" s="138"/>
      <c r="U1" s="138"/>
      <c r="V1" s="138"/>
      <c r="W1" s="76"/>
      <c r="X1" s="2"/>
    </row>
    <row r="2" spans="1:41" s="4" customFormat="1" ht="22.5" customHeight="1" thickBot="1">
      <c r="A2" s="7"/>
      <c r="B2" s="7"/>
      <c r="C2" s="130" t="s">
        <v>115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8"/>
      <c r="R2" s="138"/>
      <c r="S2" s="138"/>
      <c r="T2" s="138"/>
      <c r="U2" s="138"/>
      <c r="V2" s="138"/>
      <c r="W2" s="76"/>
      <c r="X2" s="3"/>
      <c r="Y2" s="37"/>
    </row>
    <row r="3" spans="1:41" ht="13.5" thickTop="1">
      <c r="A3" s="21"/>
      <c r="B3" s="23"/>
      <c r="C3" s="132" t="s">
        <v>3</v>
      </c>
      <c r="D3" s="133"/>
      <c r="E3" s="122" t="s">
        <v>6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22"/>
      <c r="W3" s="40"/>
      <c r="Y3" s="38"/>
      <c r="AA3" s="127" t="s">
        <v>104</v>
      </c>
      <c r="AB3" s="128"/>
      <c r="AC3" s="128"/>
      <c r="AD3" s="128"/>
      <c r="AE3" s="129"/>
      <c r="AF3" s="127" t="s">
        <v>103</v>
      </c>
      <c r="AG3" s="128"/>
      <c r="AH3" s="128"/>
      <c r="AI3" s="128"/>
      <c r="AJ3" s="129"/>
      <c r="AK3" s="117" t="s">
        <v>102</v>
      </c>
      <c r="AL3" s="118"/>
      <c r="AM3" s="118"/>
      <c r="AN3" s="118"/>
      <c r="AO3" s="119"/>
    </row>
    <row r="4" spans="1:41" ht="13.5" thickBot="1">
      <c r="A4" s="21"/>
      <c r="B4" s="23"/>
      <c r="C4" s="94"/>
      <c r="D4" s="95"/>
      <c r="E4" s="143"/>
      <c r="F4" s="121"/>
      <c r="G4" s="121"/>
      <c r="H4" s="121"/>
      <c r="I4" s="121"/>
      <c r="J4" s="121"/>
      <c r="K4" s="121"/>
      <c r="L4" s="144"/>
      <c r="M4" s="121"/>
      <c r="N4" s="121"/>
      <c r="O4" s="121"/>
      <c r="P4" s="121"/>
      <c r="Q4" s="121"/>
      <c r="R4" s="121"/>
      <c r="S4" s="121"/>
      <c r="T4" s="121"/>
      <c r="U4" s="122"/>
      <c r="V4" s="22"/>
      <c r="W4" s="40"/>
      <c r="Y4" s="38"/>
      <c r="AA4" s="96"/>
      <c r="AB4" s="97"/>
      <c r="AC4" s="97"/>
      <c r="AD4" s="97"/>
      <c r="AE4" s="98"/>
      <c r="AF4" s="96"/>
      <c r="AG4" s="97"/>
      <c r="AH4" s="97"/>
      <c r="AI4" s="97"/>
      <c r="AJ4" s="98"/>
      <c r="AK4" s="99"/>
      <c r="AL4" s="100"/>
      <c r="AM4" s="100"/>
      <c r="AN4" s="100"/>
      <c r="AO4" s="101"/>
    </row>
    <row r="5" spans="1:41" s="1" customFormat="1" ht="75.75" customHeight="1">
      <c r="A5" s="18" t="s">
        <v>0</v>
      </c>
      <c r="B5" s="24" t="s">
        <v>1</v>
      </c>
      <c r="C5" s="30" t="s">
        <v>2</v>
      </c>
      <c r="D5" s="31" t="s">
        <v>4</v>
      </c>
      <c r="E5" s="27"/>
      <c r="F5" s="18"/>
      <c r="G5" s="18"/>
      <c r="H5" s="18"/>
      <c r="I5" s="18"/>
      <c r="J5" s="18"/>
      <c r="K5" s="18"/>
      <c r="L5" s="83"/>
      <c r="M5" s="27"/>
      <c r="N5" s="18"/>
      <c r="O5" s="18"/>
      <c r="P5" s="18"/>
      <c r="Q5" s="18"/>
      <c r="R5" s="18"/>
      <c r="S5" s="18"/>
      <c r="T5" s="18"/>
      <c r="U5" s="18"/>
      <c r="V5" s="18" t="s">
        <v>5</v>
      </c>
      <c r="W5" s="77"/>
      <c r="X5" s="93" t="s">
        <v>116</v>
      </c>
      <c r="Y5" s="41"/>
      <c r="AA5" s="82" t="s">
        <v>73</v>
      </c>
      <c r="AB5" s="18" t="s">
        <v>74</v>
      </c>
      <c r="AC5" s="18" t="s">
        <v>75</v>
      </c>
      <c r="AD5" s="18" t="s">
        <v>76</v>
      </c>
      <c r="AE5" s="83" t="s">
        <v>77</v>
      </c>
      <c r="AF5" s="89">
        <v>1</v>
      </c>
      <c r="AG5" s="39">
        <v>2</v>
      </c>
      <c r="AH5" s="39">
        <v>3</v>
      </c>
      <c r="AI5" s="39">
        <v>4</v>
      </c>
      <c r="AJ5" s="90" t="s">
        <v>83</v>
      </c>
      <c r="AK5" s="89">
        <v>1</v>
      </c>
      <c r="AL5" s="39">
        <v>2</v>
      </c>
      <c r="AM5" s="39">
        <v>3</v>
      </c>
      <c r="AN5" s="39">
        <v>4</v>
      </c>
      <c r="AO5" s="90" t="s">
        <v>79</v>
      </c>
    </row>
    <row r="6" spans="1:41" ht="13.5" thickBot="1">
      <c r="A6" s="20" t="s">
        <v>7</v>
      </c>
      <c r="B6" s="25"/>
      <c r="C6" s="32"/>
      <c r="D6" s="33"/>
      <c r="E6" s="28"/>
      <c r="F6" s="9"/>
      <c r="G6" s="36"/>
      <c r="H6" s="36"/>
      <c r="I6" s="36"/>
      <c r="J6" s="9"/>
      <c r="K6" s="9"/>
      <c r="L6" s="104"/>
      <c r="M6" s="28"/>
      <c r="N6" s="9"/>
      <c r="O6" s="9"/>
      <c r="P6" s="9"/>
      <c r="Q6" s="9"/>
      <c r="R6" s="9"/>
      <c r="S6" s="9"/>
      <c r="T6" s="9"/>
      <c r="U6" s="9"/>
      <c r="V6" s="36" t="e">
        <f>IF(MIN(E6:U6)=1,-COUNTIF((E6:U6),1),ROUND(AVERAGE(E6:U6),0))</f>
        <v>#DIV/0!</v>
      </c>
      <c r="W6" s="75"/>
      <c r="X6" s="91"/>
      <c r="Y6" s="40"/>
      <c r="AA6" s="84" t="e">
        <f>IF(AND($X6="M",#REF!= 5),1,0)</f>
        <v>#REF!</v>
      </c>
      <c r="AB6" s="51" t="e">
        <f>IF(AND($X6="M",#REF!= 4),1,0)</f>
        <v>#REF!</v>
      </c>
      <c r="AC6" s="51" t="e">
        <f>IF(AND($X6="M",#REF!= 3),1,0)</f>
        <v>#REF!</v>
      </c>
      <c r="AD6" s="51" t="e">
        <f>IF(AND($X6="M",#REF!= 2),1,0)</f>
        <v>#REF!</v>
      </c>
      <c r="AE6" s="85" t="e">
        <f>IF(AND($X6="M",#REF!&lt; 0),1,0)</f>
        <v>#REF!</v>
      </c>
      <c r="AF6" s="84" t="e">
        <f>IF(AND($X6="M",#REF!= -1),1,0)</f>
        <v>#REF!</v>
      </c>
      <c r="AG6" s="51" t="e">
        <f>IF(AND($X6="M",#REF!= -2),1,0)</f>
        <v>#REF!</v>
      </c>
      <c r="AH6" s="51" t="e">
        <f>IF(AND($X6="M",#REF!= -3),1,0)</f>
        <v>#REF!</v>
      </c>
      <c r="AI6" s="51" t="e">
        <f>IF(AND($X6="M",#REF!= -4),1,0)</f>
        <v>#REF!</v>
      </c>
      <c r="AJ6" s="85" t="e">
        <f>IF(AND($X6="M",#REF!&lt; -4),1,0)</f>
        <v>#REF!</v>
      </c>
      <c r="AK6" s="86" t="e">
        <f>COUNTIF(#REF!,-1)</f>
        <v>#REF!</v>
      </c>
      <c r="AL6" s="87" t="e">
        <f>COUNTIF(#REF!,-2)</f>
        <v>#REF!</v>
      </c>
      <c r="AM6" s="87" t="e">
        <f>COUNTIF(#REF!,-3)</f>
        <v>#REF!</v>
      </c>
      <c r="AN6" s="87" t="e">
        <f>COUNTIF(#REF!,-4)</f>
        <v>#REF!</v>
      </c>
      <c r="AO6" s="88" t="e">
        <f>COUNTIF(#REF!,-5)</f>
        <v>#REF!</v>
      </c>
    </row>
    <row r="7" spans="1:41">
      <c r="A7" s="20" t="s">
        <v>8</v>
      </c>
      <c r="B7" s="25"/>
      <c r="C7" s="32"/>
      <c r="D7" s="33"/>
      <c r="E7" s="28"/>
      <c r="F7" s="9"/>
      <c r="G7" s="36"/>
      <c r="H7" s="36"/>
      <c r="I7" s="36"/>
      <c r="J7" s="9"/>
      <c r="K7" s="9"/>
      <c r="L7" s="104"/>
      <c r="M7" s="28"/>
      <c r="N7" s="9"/>
      <c r="O7" s="9"/>
      <c r="P7" s="9"/>
      <c r="Q7" s="9"/>
      <c r="R7" s="9"/>
      <c r="S7" s="9"/>
      <c r="T7" s="9"/>
      <c r="U7" s="9"/>
      <c r="V7" s="36" t="e">
        <f>IF(MIN(E7:U7)=1,-COUNTIF((E7:U7),1),ROUND(AVERAGE(E7:U7),0))</f>
        <v>#DIV/0!</v>
      </c>
      <c r="W7" s="75"/>
      <c r="X7" s="91"/>
      <c r="Y7" s="40"/>
      <c r="AA7" s="84" t="e">
        <f>IF(AND($X7="M",#REF!= 5),1,0)</f>
        <v>#REF!</v>
      </c>
      <c r="AB7" s="51" t="e">
        <f>IF(AND($X7="M",#REF!= 4),1,0)</f>
        <v>#REF!</v>
      </c>
      <c r="AC7" s="51" t="e">
        <f>IF(AND($X7="M",#REF!= 3),1,0)</f>
        <v>#REF!</v>
      </c>
      <c r="AD7" s="51" t="e">
        <f>IF(AND($X7="M",#REF!= 2),1,0)</f>
        <v>#REF!</v>
      </c>
      <c r="AE7" s="85" t="e">
        <f>IF(AND($X7="M",#REF!&lt; 0),1,0)</f>
        <v>#REF!</v>
      </c>
      <c r="AF7" s="84" t="e">
        <f>IF(AND($X7="M",#REF!= -1),1,0)</f>
        <v>#REF!</v>
      </c>
      <c r="AG7" s="51" t="e">
        <f>IF(AND($X7="M",#REF!= -2),1,0)</f>
        <v>#REF!</v>
      </c>
      <c r="AH7" s="51" t="e">
        <f>IF(AND($X7="M",#REF!= -3),1,0)</f>
        <v>#REF!</v>
      </c>
      <c r="AI7" s="51" t="e">
        <f>IF(AND($X7="M",#REF!= -4),1,0)</f>
        <v>#REF!</v>
      </c>
      <c r="AJ7" s="85" t="e">
        <f>IF(AND($X7="M",#REF!&lt; -4),1,0)</f>
        <v>#REF!</v>
      </c>
    </row>
    <row r="8" spans="1:41">
      <c r="A8" s="20" t="s">
        <v>9</v>
      </c>
      <c r="B8" s="25"/>
      <c r="C8" s="32"/>
      <c r="D8" s="33"/>
      <c r="E8" s="28"/>
      <c r="F8" s="9"/>
      <c r="G8" s="36"/>
      <c r="H8" s="36"/>
      <c r="I8" s="36"/>
      <c r="J8" s="9"/>
      <c r="K8" s="9"/>
      <c r="L8" s="104"/>
      <c r="M8" s="28"/>
      <c r="N8" s="9"/>
      <c r="O8" s="9"/>
      <c r="P8" s="9"/>
      <c r="Q8" s="9"/>
      <c r="R8" s="9"/>
      <c r="S8" s="9"/>
      <c r="T8" s="9"/>
      <c r="U8" s="9"/>
      <c r="V8" s="36" t="e">
        <f>IF(MIN(E8:U8)=1,-COUNTIF((E8:U8),1),ROUND(AVERAGE(E8:U8),0))</f>
        <v>#DIV/0!</v>
      </c>
      <c r="W8" s="75"/>
      <c r="X8" s="91"/>
      <c r="Y8" s="40"/>
      <c r="AA8" s="84" t="e">
        <f>IF(AND($X8="M",#REF!= 5),1,0)</f>
        <v>#REF!</v>
      </c>
      <c r="AB8" s="51" t="e">
        <f>IF(AND($X8="M",#REF!= 4),1,0)</f>
        <v>#REF!</v>
      </c>
      <c r="AC8" s="51" t="e">
        <f>IF(AND($X8="M",#REF!= 3),1,0)</f>
        <v>#REF!</v>
      </c>
      <c r="AD8" s="51" t="e">
        <f>IF(AND($X8="M",#REF!= 2),1,0)</f>
        <v>#REF!</v>
      </c>
      <c r="AE8" s="85" t="e">
        <f>IF(AND($X8="M",#REF!&lt; 0),1,0)</f>
        <v>#REF!</v>
      </c>
      <c r="AF8" s="84" t="e">
        <f>IF(AND($X8="M",#REF!= -1),1,0)</f>
        <v>#REF!</v>
      </c>
      <c r="AG8" s="51" t="e">
        <f>IF(AND($X8="M",#REF!= -2),1,0)</f>
        <v>#REF!</v>
      </c>
      <c r="AH8" s="51" t="e">
        <f>IF(AND($X8="M",#REF!= -3),1,0)</f>
        <v>#REF!</v>
      </c>
      <c r="AI8" s="51" t="e">
        <f>IF(AND($X8="M",#REF!= -4),1,0)</f>
        <v>#REF!</v>
      </c>
      <c r="AJ8" s="85" t="e">
        <f>IF(AND($X8="M",#REF!&lt; -4),1,0)</f>
        <v>#REF!</v>
      </c>
    </row>
    <row r="9" spans="1:41">
      <c r="A9" s="20" t="s">
        <v>10</v>
      </c>
      <c r="B9" s="25"/>
      <c r="C9" s="32"/>
      <c r="D9" s="33"/>
      <c r="E9" s="28"/>
      <c r="F9" s="9"/>
      <c r="G9" s="36"/>
      <c r="H9" s="36"/>
      <c r="I9" s="36"/>
      <c r="J9" s="9"/>
      <c r="K9" s="9"/>
      <c r="L9" s="104"/>
      <c r="M9" s="28"/>
      <c r="N9" s="9"/>
      <c r="O9" s="9"/>
      <c r="P9" s="9"/>
      <c r="Q9" s="9"/>
      <c r="R9" s="9"/>
      <c r="S9" s="9"/>
      <c r="T9" s="9"/>
      <c r="U9" s="9"/>
      <c r="V9" s="36" t="e">
        <f>IF(MIN(E9:U9)=1,-COUNTIF((E9:U9),1),ROUND(AVERAGE(E9:U9),0))</f>
        <v>#DIV/0!</v>
      </c>
      <c r="W9" s="75"/>
      <c r="X9" s="91"/>
      <c r="Y9" s="40"/>
      <c r="AA9" s="84" t="e">
        <f>IF(AND($X9="M",#REF!= 5),1,0)</f>
        <v>#REF!</v>
      </c>
      <c r="AB9" s="51" t="e">
        <f>IF(AND($X9="M",#REF!= 4),1,0)</f>
        <v>#REF!</v>
      </c>
      <c r="AC9" s="51" t="e">
        <f>IF(AND($X9="M",#REF!= 3),1,0)</f>
        <v>#REF!</v>
      </c>
      <c r="AD9" s="51" t="e">
        <f>IF(AND($X9="M",#REF!= 2),1,0)</f>
        <v>#REF!</v>
      </c>
      <c r="AE9" s="85" t="e">
        <f>IF(AND($X9="M",#REF!&lt; 0),1,0)</f>
        <v>#REF!</v>
      </c>
      <c r="AF9" s="84" t="e">
        <f>IF(AND($X9="M",#REF!= -1),1,0)</f>
        <v>#REF!</v>
      </c>
      <c r="AG9" s="51" t="e">
        <f>IF(AND($X9="M",#REF!= -2),1,0)</f>
        <v>#REF!</v>
      </c>
      <c r="AH9" s="51" t="e">
        <f>IF(AND($X9="M",#REF!= -3),1,0)</f>
        <v>#REF!</v>
      </c>
      <c r="AI9" s="51" t="e">
        <f>IF(AND($X9="M",#REF!= -4),1,0)</f>
        <v>#REF!</v>
      </c>
      <c r="AJ9" s="85" t="e">
        <f>IF(AND($X9="M",#REF!&lt; -4),1,0)</f>
        <v>#REF!</v>
      </c>
    </row>
    <row r="10" spans="1:41">
      <c r="A10" s="20" t="s">
        <v>11</v>
      </c>
      <c r="B10" s="25"/>
      <c r="C10" s="32"/>
      <c r="D10" s="33"/>
      <c r="E10" s="28"/>
      <c r="F10" s="9"/>
      <c r="G10" s="36"/>
      <c r="H10" s="36"/>
      <c r="I10" s="36"/>
      <c r="J10" s="9"/>
      <c r="K10" s="9"/>
      <c r="L10" s="104"/>
      <c r="M10" s="28"/>
      <c r="N10" s="9"/>
      <c r="O10" s="9"/>
      <c r="P10" s="9"/>
      <c r="Q10" s="9"/>
      <c r="R10" s="9"/>
      <c r="S10" s="9"/>
      <c r="T10" s="9"/>
      <c r="U10" s="9"/>
      <c r="V10" s="36" t="e">
        <f>IF(MIN(E10:U10)=1,-COUNTIF((E10:U10),1),ROUND(AVERAGE(E10:U10),0))</f>
        <v>#DIV/0!</v>
      </c>
      <c r="W10" s="75"/>
      <c r="X10" s="91"/>
      <c r="Y10" s="40"/>
      <c r="AA10" s="84" t="e">
        <f>IF(AND($X10="M",#REF!= 5),1,0)</f>
        <v>#REF!</v>
      </c>
      <c r="AB10" s="51" t="e">
        <f>IF(AND($X10="M",#REF!= 4),1,0)</f>
        <v>#REF!</v>
      </c>
      <c r="AC10" s="51" t="e">
        <f>IF(AND($X10="M",#REF!= 3),1,0)</f>
        <v>#REF!</v>
      </c>
      <c r="AD10" s="51" t="e">
        <f>IF(AND($X10="M",#REF!= 2),1,0)</f>
        <v>#REF!</v>
      </c>
      <c r="AE10" s="85" t="e">
        <f>IF(AND($X10="M",#REF!&lt; 0),1,0)</f>
        <v>#REF!</v>
      </c>
      <c r="AF10" s="84" t="e">
        <f>IF(AND($X10="M",#REF!= -1),1,0)</f>
        <v>#REF!</v>
      </c>
      <c r="AG10" s="51" t="e">
        <f>IF(AND($X10="M",#REF!= -2),1,0)</f>
        <v>#REF!</v>
      </c>
      <c r="AH10" s="51" t="e">
        <f>IF(AND($X10="M",#REF!= -3),1,0)</f>
        <v>#REF!</v>
      </c>
      <c r="AI10" s="51" t="e">
        <f>IF(AND($X10="M",#REF!= -4),1,0)</f>
        <v>#REF!</v>
      </c>
      <c r="AJ10" s="85" t="e">
        <f>IF(AND($X10="M",#REF!&lt; -4),1,0)</f>
        <v>#REF!</v>
      </c>
    </row>
    <row r="11" spans="1:41">
      <c r="A11" s="20" t="s">
        <v>12</v>
      </c>
      <c r="B11" s="25"/>
      <c r="C11" s="32"/>
      <c r="D11" s="33"/>
      <c r="E11" s="28"/>
      <c r="F11" s="9"/>
      <c r="G11" s="36"/>
      <c r="H11" s="36"/>
      <c r="I11" s="36"/>
      <c r="J11" s="9"/>
      <c r="K11" s="9"/>
      <c r="L11" s="104"/>
      <c r="M11" s="28"/>
      <c r="N11" s="9"/>
      <c r="O11" s="9"/>
      <c r="P11" s="9"/>
      <c r="Q11" s="9"/>
      <c r="R11" s="9"/>
      <c r="S11" s="9"/>
      <c r="T11" s="9"/>
      <c r="U11" s="9"/>
      <c r="V11" s="36" t="e">
        <f>IF(MIN(E11:U11)=1,-COUNTIF((E11:U11),1),ROUND(AVERAGE(E11:U11),0))</f>
        <v>#DIV/0!</v>
      </c>
      <c r="W11" s="75"/>
      <c r="X11" s="91"/>
      <c r="Y11" s="40"/>
      <c r="AA11" s="84" t="e">
        <f>IF(AND($X11="M",#REF!= 5),1,0)</f>
        <v>#REF!</v>
      </c>
      <c r="AB11" s="51" t="e">
        <f>IF(AND($X11="M",#REF!= 4),1,0)</f>
        <v>#REF!</v>
      </c>
      <c r="AC11" s="51" t="e">
        <f>IF(AND($X11="M",#REF!= 3),1,0)</f>
        <v>#REF!</v>
      </c>
      <c r="AD11" s="51" t="e">
        <f>IF(AND($X11="M",#REF!= 2),1,0)</f>
        <v>#REF!</v>
      </c>
      <c r="AE11" s="85" t="e">
        <f>IF(AND($X11="M",#REF!&lt; 0),1,0)</f>
        <v>#REF!</v>
      </c>
      <c r="AF11" s="84" t="e">
        <f>IF(AND($X11="M",#REF!= -1),1,0)</f>
        <v>#REF!</v>
      </c>
      <c r="AG11" s="51" t="e">
        <f>IF(AND($X11="M",#REF!= -2),1,0)</f>
        <v>#REF!</v>
      </c>
      <c r="AH11" s="51" t="e">
        <f>IF(AND($X11="M",#REF!= -3),1,0)</f>
        <v>#REF!</v>
      </c>
      <c r="AI11" s="51" t="e">
        <f>IF(AND($X11="M",#REF!= -4),1,0)</f>
        <v>#REF!</v>
      </c>
      <c r="AJ11" s="85" t="e">
        <f>IF(AND($X11="M",#REF!&lt; -4),1,0)</f>
        <v>#REF!</v>
      </c>
    </row>
    <row r="12" spans="1:41">
      <c r="A12" s="20" t="s">
        <v>13</v>
      </c>
      <c r="B12" s="25"/>
      <c r="C12" s="32"/>
      <c r="D12" s="33"/>
      <c r="E12" s="28"/>
      <c r="F12" s="9"/>
      <c r="G12" s="36"/>
      <c r="H12" s="36"/>
      <c r="I12" s="36"/>
      <c r="J12" s="9"/>
      <c r="K12" s="9"/>
      <c r="L12" s="104"/>
      <c r="M12" s="28"/>
      <c r="N12" s="9"/>
      <c r="O12" s="9"/>
      <c r="P12" s="9"/>
      <c r="Q12" s="9"/>
      <c r="R12" s="9"/>
      <c r="S12" s="9"/>
      <c r="T12" s="9"/>
      <c r="U12" s="9"/>
      <c r="V12" s="36" t="e">
        <f>IF(MIN(E12:U12)=1,-COUNTIF((E12:U12),1),ROUND(AVERAGE(E12:U12),0))</f>
        <v>#DIV/0!</v>
      </c>
      <c r="W12" s="75"/>
      <c r="X12" s="91"/>
      <c r="Y12" s="40"/>
      <c r="AA12" s="84" t="e">
        <f>IF(AND($X12="M",#REF!= 5),1,0)</f>
        <v>#REF!</v>
      </c>
      <c r="AB12" s="51" t="e">
        <f>IF(AND($X12="M",#REF!= 4),1,0)</f>
        <v>#REF!</v>
      </c>
      <c r="AC12" s="51" t="e">
        <f>IF(AND($X12="M",#REF!= 3),1,0)</f>
        <v>#REF!</v>
      </c>
      <c r="AD12" s="51" t="e">
        <f>IF(AND($X12="M",#REF!= 2),1,0)</f>
        <v>#REF!</v>
      </c>
      <c r="AE12" s="85" t="e">
        <f>IF(AND($X12="M",#REF!&lt; 0),1,0)</f>
        <v>#REF!</v>
      </c>
      <c r="AF12" s="84" t="e">
        <f>IF(AND($X12="M",#REF!= -1),1,0)</f>
        <v>#REF!</v>
      </c>
      <c r="AG12" s="51" t="e">
        <f>IF(AND($X12="M",#REF!= -2),1,0)</f>
        <v>#REF!</v>
      </c>
      <c r="AH12" s="51" t="e">
        <f>IF(AND($X12="M",#REF!= -3),1,0)</f>
        <v>#REF!</v>
      </c>
      <c r="AI12" s="51" t="e">
        <f>IF(AND($X12="M",#REF!= -4),1,0)</f>
        <v>#REF!</v>
      </c>
      <c r="AJ12" s="85" t="e">
        <f>IF(AND($X12="M",#REF!&lt; -4),1,0)</f>
        <v>#REF!</v>
      </c>
    </row>
    <row r="13" spans="1:41">
      <c r="A13" s="20" t="s">
        <v>14</v>
      </c>
      <c r="B13" s="25"/>
      <c r="C13" s="32"/>
      <c r="D13" s="33"/>
      <c r="E13" s="28"/>
      <c r="F13" s="9"/>
      <c r="G13" s="36"/>
      <c r="H13" s="36"/>
      <c r="I13" s="36"/>
      <c r="J13" s="9"/>
      <c r="K13" s="9"/>
      <c r="L13" s="104"/>
      <c r="M13" s="28"/>
      <c r="N13" s="9"/>
      <c r="O13" s="9"/>
      <c r="P13" s="9"/>
      <c r="Q13" s="9"/>
      <c r="R13" s="9"/>
      <c r="S13" s="9"/>
      <c r="T13" s="9"/>
      <c r="U13" s="9"/>
      <c r="V13" s="36" t="e">
        <f>IF(MIN(E13:U13)=1,-COUNTIF((E13:U13),1),ROUND(AVERAGE(E13:U13),0))</f>
        <v>#DIV/0!</v>
      </c>
      <c r="W13" s="75"/>
      <c r="X13" s="91"/>
      <c r="Y13" s="40"/>
      <c r="AA13" s="84" t="e">
        <f>IF(AND($X13="M",#REF!= 5),1,0)</f>
        <v>#REF!</v>
      </c>
      <c r="AB13" s="51" t="e">
        <f>IF(AND($X13="M",#REF!= 4),1,0)</f>
        <v>#REF!</v>
      </c>
      <c r="AC13" s="51" t="e">
        <f>IF(AND($X13="M",#REF!= 3),1,0)</f>
        <v>#REF!</v>
      </c>
      <c r="AD13" s="51" t="e">
        <f>IF(AND($X13="M",#REF!= 2),1,0)</f>
        <v>#REF!</v>
      </c>
      <c r="AE13" s="85" t="e">
        <f>IF(AND($X13="M",#REF!&lt; 0),1,0)</f>
        <v>#REF!</v>
      </c>
      <c r="AF13" s="84" t="e">
        <f>IF(AND($X13="M",#REF!= -1),1,0)</f>
        <v>#REF!</v>
      </c>
      <c r="AG13" s="51" t="e">
        <f>IF(AND($X13="M",#REF!= -2),1,0)</f>
        <v>#REF!</v>
      </c>
      <c r="AH13" s="51" t="e">
        <f>IF(AND($X13="M",#REF!= -3),1,0)</f>
        <v>#REF!</v>
      </c>
      <c r="AI13" s="51" t="e">
        <f>IF(AND($X13="M",#REF!= -4),1,0)</f>
        <v>#REF!</v>
      </c>
      <c r="AJ13" s="85" t="e">
        <f>IF(AND($X13="M",#REF!&lt; -4),1,0)</f>
        <v>#REF!</v>
      </c>
    </row>
    <row r="14" spans="1:41">
      <c r="A14" s="20" t="s">
        <v>15</v>
      </c>
      <c r="B14" s="25"/>
      <c r="C14" s="32"/>
      <c r="D14" s="33"/>
      <c r="E14" s="28"/>
      <c r="F14" s="9"/>
      <c r="G14" s="36"/>
      <c r="H14" s="36"/>
      <c r="I14" s="36"/>
      <c r="J14" s="9"/>
      <c r="K14" s="9"/>
      <c r="L14" s="104"/>
      <c r="M14" s="28"/>
      <c r="N14" s="9"/>
      <c r="O14" s="9"/>
      <c r="P14" s="9"/>
      <c r="Q14" s="9"/>
      <c r="R14" s="9"/>
      <c r="S14" s="9"/>
      <c r="T14" s="9"/>
      <c r="U14" s="9"/>
      <c r="V14" s="36" t="e">
        <f>IF(MIN(E14:U14)=1,-COUNTIF((E14:U14),1),ROUND(AVERAGE(E14:U14),0))</f>
        <v>#DIV/0!</v>
      </c>
      <c r="W14" s="75"/>
      <c r="X14" s="91"/>
      <c r="Y14" s="40"/>
      <c r="AA14" s="84" t="e">
        <f>IF(AND($X14="M",#REF!= 5),1,0)</f>
        <v>#REF!</v>
      </c>
      <c r="AB14" s="51" t="e">
        <f>IF(AND($X14="M",#REF!= 4),1,0)</f>
        <v>#REF!</v>
      </c>
      <c r="AC14" s="51" t="e">
        <f>IF(AND($X14="M",#REF!= 3),1,0)</f>
        <v>#REF!</v>
      </c>
      <c r="AD14" s="51" t="e">
        <f>IF(AND($X14="M",#REF!= 2),1,0)</f>
        <v>#REF!</v>
      </c>
      <c r="AE14" s="85" t="e">
        <f>IF(AND($X14="M",#REF!&lt; 0),1,0)</f>
        <v>#REF!</v>
      </c>
      <c r="AF14" s="84" t="e">
        <f>IF(AND($X14="M",#REF!= -1),1,0)</f>
        <v>#REF!</v>
      </c>
      <c r="AG14" s="51" t="e">
        <f>IF(AND($X14="M",#REF!= -2),1,0)</f>
        <v>#REF!</v>
      </c>
      <c r="AH14" s="51" t="e">
        <f>IF(AND($X14="M",#REF!= -3),1,0)</f>
        <v>#REF!</v>
      </c>
      <c r="AI14" s="51" t="e">
        <f>IF(AND($X14="M",#REF!= -4),1,0)</f>
        <v>#REF!</v>
      </c>
      <c r="AJ14" s="85" t="e">
        <f>IF(AND($X14="M",#REF!&lt; -4),1,0)</f>
        <v>#REF!</v>
      </c>
    </row>
    <row r="15" spans="1:41">
      <c r="A15" s="20" t="s">
        <v>16</v>
      </c>
      <c r="B15" s="25"/>
      <c r="C15" s="32"/>
      <c r="D15" s="33"/>
      <c r="E15" s="28"/>
      <c r="F15" s="9"/>
      <c r="G15" s="36"/>
      <c r="H15" s="36"/>
      <c r="I15" s="36"/>
      <c r="J15" s="9"/>
      <c r="K15" s="9"/>
      <c r="L15" s="104"/>
      <c r="M15" s="28"/>
      <c r="N15" s="9"/>
      <c r="O15" s="9"/>
      <c r="P15" s="9"/>
      <c r="Q15" s="9"/>
      <c r="R15" s="9"/>
      <c r="S15" s="9"/>
      <c r="T15" s="9"/>
      <c r="U15" s="9"/>
      <c r="V15" s="36" t="e">
        <f>IF(MIN(E15:U15)=1,-COUNTIF((E15:U15),1),ROUND(AVERAGE(E15:U15),0))</f>
        <v>#DIV/0!</v>
      </c>
      <c r="W15" s="75"/>
      <c r="X15" s="91"/>
      <c r="Y15" s="40"/>
      <c r="AA15" s="84" t="e">
        <f>IF(AND($X15="M",#REF!= 5),1,0)</f>
        <v>#REF!</v>
      </c>
      <c r="AB15" s="51" t="e">
        <f>IF(AND($X15="M",#REF!= 4),1,0)</f>
        <v>#REF!</v>
      </c>
      <c r="AC15" s="51" t="e">
        <f>IF(AND($X15="M",#REF!= 3),1,0)</f>
        <v>#REF!</v>
      </c>
      <c r="AD15" s="51" t="e">
        <f>IF(AND($X15="M",#REF!= 2),1,0)</f>
        <v>#REF!</v>
      </c>
      <c r="AE15" s="85" t="e">
        <f>IF(AND($X15="M",#REF!&lt; 0),1,0)</f>
        <v>#REF!</v>
      </c>
      <c r="AF15" s="84" t="e">
        <f>IF(AND($X15="M",#REF!= -1),1,0)</f>
        <v>#REF!</v>
      </c>
      <c r="AG15" s="51" t="e">
        <f>IF(AND($X15="M",#REF!= -2),1,0)</f>
        <v>#REF!</v>
      </c>
      <c r="AH15" s="51" t="e">
        <f>IF(AND($X15="M",#REF!= -3),1,0)</f>
        <v>#REF!</v>
      </c>
      <c r="AI15" s="51" t="e">
        <f>IF(AND($X15="M",#REF!= -4),1,0)</f>
        <v>#REF!</v>
      </c>
      <c r="AJ15" s="85" t="e">
        <f>IF(AND($X15="M",#REF!&lt; -4),1,0)</f>
        <v>#REF!</v>
      </c>
    </row>
    <row r="16" spans="1:41">
      <c r="A16" s="20" t="s">
        <v>17</v>
      </c>
      <c r="B16" s="25"/>
      <c r="C16" s="32"/>
      <c r="D16" s="33"/>
      <c r="E16" s="28"/>
      <c r="F16" s="9"/>
      <c r="G16" s="36"/>
      <c r="H16" s="36"/>
      <c r="I16" s="36"/>
      <c r="J16" s="9"/>
      <c r="K16" s="9"/>
      <c r="L16" s="104"/>
      <c r="M16" s="28"/>
      <c r="N16" s="9"/>
      <c r="O16" s="9"/>
      <c r="P16" s="9"/>
      <c r="Q16" s="9"/>
      <c r="R16" s="9"/>
      <c r="S16" s="9"/>
      <c r="T16" s="9"/>
      <c r="U16" s="9"/>
      <c r="V16" s="36" t="e">
        <f>IF(MIN(E16:U16)=1,-COUNTIF((E16:U16),1),ROUND(AVERAGE(E16:U16),0))</f>
        <v>#DIV/0!</v>
      </c>
      <c r="W16" s="75"/>
      <c r="X16" s="91"/>
      <c r="Y16" s="40"/>
      <c r="AA16" s="84" t="e">
        <f>IF(AND($X16="M",#REF!= 5),1,0)</f>
        <v>#REF!</v>
      </c>
      <c r="AB16" s="51" t="e">
        <f>IF(AND($X16="M",#REF!= 4),1,0)</f>
        <v>#REF!</v>
      </c>
      <c r="AC16" s="51" t="e">
        <f>IF(AND($X16="M",#REF!= 3),1,0)</f>
        <v>#REF!</v>
      </c>
      <c r="AD16" s="51" t="e">
        <f>IF(AND($X16="M",#REF!= 2),1,0)</f>
        <v>#REF!</v>
      </c>
      <c r="AE16" s="85" t="e">
        <f>IF(AND($X16="M",#REF!&lt; 0),1,0)</f>
        <v>#REF!</v>
      </c>
      <c r="AF16" s="84" t="e">
        <f>IF(AND($X16="M",#REF!= -1),1,0)</f>
        <v>#REF!</v>
      </c>
      <c r="AG16" s="51" t="e">
        <f>IF(AND($X16="M",#REF!= -2),1,0)</f>
        <v>#REF!</v>
      </c>
      <c r="AH16" s="51" t="e">
        <f>IF(AND($X16="M",#REF!= -3),1,0)</f>
        <v>#REF!</v>
      </c>
      <c r="AI16" s="51" t="e">
        <f>IF(AND($X16="M",#REF!= -4),1,0)</f>
        <v>#REF!</v>
      </c>
      <c r="AJ16" s="85" t="e">
        <f>IF(AND($X16="M",#REF!&lt; -4),1,0)</f>
        <v>#REF!</v>
      </c>
    </row>
    <row r="17" spans="1:36">
      <c r="A17" s="20" t="s">
        <v>18</v>
      </c>
      <c r="B17" s="25"/>
      <c r="C17" s="32"/>
      <c r="D17" s="33"/>
      <c r="E17" s="28"/>
      <c r="F17" s="9"/>
      <c r="G17" s="36"/>
      <c r="H17" s="36"/>
      <c r="I17" s="36"/>
      <c r="J17" s="9"/>
      <c r="K17" s="9"/>
      <c r="L17" s="104"/>
      <c r="M17" s="28"/>
      <c r="N17" s="9"/>
      <c r="O17" s="9"/>
      <c r="P17" s="9"/>
      <c r="Q17" s="9"/>
      <c r="R17" s="9"/>
      <c r="S17" s="9"/>
      <c r="T17" s="9"/>
      <c r="U17" s="9"/>
      <c r="V17" s="36" t="e">
        <f>IF(MIN(E17:U17)=1,-COUNTIF((E17:U17),1),ROUND(AVERAGE(E17:U17),0))</f>
        <v>#DIV/0!</v>
      </c>
      <c r="W17" s="75"/>
      <c r="X17" s="91"/>
      <c r="Y17" s="40"/>
      <c r="AA17" s="84" t="e">
        <f>IF(AND($X17="M",#REF!= 5),1,0)</f>
        <v>#REF!</v>
      </c>
      <c r="AB17" s="51" t="e">
        <f>IF(AND($X17="M",#REF!= 4),1,0)</f>
        <v>#REF!</v>
      </c>
      <c r="AC17" s="51" t="e">
        <f>IF(AND($X17="M",#REF!= 3),1,0)</f>
        <v>#REF!</v>
      </c>
      <c r="AD17" s="51" t="e">
        <f>IF(AND($X17="M",#REF!= 2),1,0)</f>
        <v>#REF!</v>
      </c>
      <c r="AE17" s="85" t="e">
        <f>IF(AND($X17="M",#REF!&lt; 0),1,0)</f>
        <v>#REF!</v>
      </c>
      <c r="AF17" s="84" t="e">
        <f>IF(AND($X17="M",#REF!= -1),1,0)</f>
        <v>#REF!</v>
      </c>
      <c r="AG17" s="51" t="e">
        <f>IF(AND($X17="M",#REF!= -2),1,0)</f>
        <v>#REF!</v>
      </c>
      <c r="AH17" s="51" t="e">
        <f>IF(AND($X17="M",#REF!= -3),1,0)</f>
        <v>#REF!</v>
      </c>
      <c r="AI17" s="51" t="e">
        <f>IF(AND($X17="M",#REF!= -4),1,0)</f>
        <v>#REF!</v>
      </c>
      <c r="AJ17" s="85" t="e">
        <f>IF(AND($X17="M",#REF!&lt; -4),1,0)</f>
        <v>#REF!</v>
      </c>
    </row>
    <row r="18" spans="1:36">
      <c r="A18" s="20" t="s">
        <v>19</v>
      </c>
      <c r="B18" s="25"/>
      <c r="C18" s="32"/>
      <c r="D18" s="33"/>
      <c r="E18" s="28"/>
      <c r="F18" s="9"/>
      <c r="G18" s="36"/>
      <c r="H18" s="36"/>
      <c r="I18" s="36"/>
      <c r="J18" s="9"/>
      <c r="K18" s="9"/>
      <c r="L18" s="104"/>
      <c r="M18" s="28"/>
      <c r="N18" s="9"/>
      <c r="O18" s="9"/>
      <c r="P18" s="9"/>
      <c r="Q18" s="9"/>
      <c r="R18" s="9"/>
      <c r="S18" s="9"/>
      <c r="T18" s="9"/>
      <c r="U18" s="9"/>
      <c r="V18" s="36" t="e">
        <f>IF(MIN(E18:U18)=1,-COUNTIF((E18:U18),1),ROUND(AVERAGE(E18:U18),0))</f>
        <v>#DIV/0!</v>
      </c>
      <c r="W18" s="75"/>
      <c r="X18" s="91"/>
      <c r="Y18" s="40"/>
      <c r="AA18" s="84" t="e">
        <f>IF(AND($X18="M",#REF!= 5),1,0)</f>
        <v>#REF!</v>
      </c>
      <c r="AB18" s="51" t="e">
        <f>IF(AND($X18="M",#REF!= 4),1,0)</f>
        <v>#REF!</v>
      </c>
      <c r="AC18" s="51" t="e">
        <f>IF(AND($X18="M",#REF!= 3),1,0)</f>
        <v>#REF!</v>
      </c>
      <c r="AD18" s="51" t="e">
        <f>IF(AND($X18="M",#REF!= 2),1,0)</f>
        <v>#REF!</v>
      </c>
      <c r="AE18" s="85" t="e">
        <f>IF(AND($X18="M",#REF!&lt; 0),1,0)</f>
        <v>#REF!</v>
      </c>
      <c r="AF18" s="84" t="e">
        <f>IF(AND($X18="M",#REF!= -1),1,0)</f>
        <v>#REF!</v>
      </c>
      <c r="AG18" s="51" t="e">
        <f>IF(AND($X18="M",#REF!= -2),1,0)</f>
        <v>#REF!</v>
      </c>
      <c r="AH18" s="51" t="e">
        <f>IF(AND($X18="M",#REF!= -3),1,0)</f>
        <v>#REF!</v>
      </c>
      <c r="AI18" s="51" t="e">
        <f>IF(AND($X18="M",#REF!= -4),1,0)</f>
        <v>#REF!</v>
      </c>
      <c r="AJ18" s="85" t="e">
        <f>IF(AND($X18="M",#REF!&lt; -4),1,0)</f>
        <v>#REF!</v>
      </c>
    </row>
    <row r="19" spans="1:36">
      <c r="A19" s="20" t="s">
        <v>20</v>
      </c>
      <c r="B19" s="25"/>
      <c r="C19" s="32"/>
      <c r="D19" s="33"/>
      <c r="E19" s="28"/>
      <c r="F19" s="9"/>
      <c r="G19" s="36"/>
      <c r="H19" s="36"/>
      <c r="I19" s="36"/>
      <c r="J19" s="9"/>
      <c r="K19" s="9"/>
      <c r="L19" s="104"/>
      <c r="M19" s="28"/>
      <c r="N19" s="9"/>
      <c r="O19" s="9"/>
      <c r="P19" s="9"/>
      <c r="Q19" s="9"/>
      <c r="R19" s="9"/>
      <c r="S19" s="9"/>
      <c r="T19" s="9"/>
      <c r="U19" s="9"/>
      <c r="V19" s="36" t="e">
        <f>IF(MIN(E19:U19)=1,-COUNTIF((E19:U19),1),ROUND(AVERAGE(E19:U19),0))</f>
        <v>#DIV/0!</v>
      </c>
      <c r="W19" s="75"/>
      <c r="X19" s="91"/>
      <c r="Y19" s="40"/>
      <c r="AA19" s="84" t="e">
        <f>IF(AND($X19="M",#REF!= 5),1,0)</f>
        <v>#REF!</v>
      </c>
      <c r="AB19" s="51" t="e">
        <f>IF(AND($X19="M",#REF!= 4),1,0)</f>
        <v>#REF!</v>
      </c>
      <c r="AC19" s="51" t="e">
        <f>IF(AND($X19="M",#REF!= 3),1,0)</f>
        <v>#REF!</v>
      </c>
      <c r="AD19" s="51" t="e">
        <f>IF(AND($X19="M",#REF!= 2),1,0)</f>
        <v>#REF!</v>
      </c>
      <c r="AE19" s="85" t="e">
        <f>IF(AND($X19="M",#REF!&lt; 0),1,0)</f>
        <v>#REF!</v>
      </c>
      <c r="AF19" s="84" t="e">
        <f>IF(AND($X19="M",#REF!= -1),1,0)</f>
        <v>#REF!</v>
      </c>
      <c r="AG19" s="51" t="e">
        <f>IF(AND($X19="M",#REF!= -2),1,0)</f>
        <v>#REF!</v>
      </c>
      <c r="AH19" s="51" t="e">
        <f>IF(AND($X19="M",#REF!= -3),1,0)</f>
        <v>#REF!</v>
      </c>
      <c r="AI19" s="51" t="e">
        <f>IF(AND($X19="M",#REF!= -4),1,0)</f>
        <v>#REF!</v>
      </c>
      <c r="AJ19" s="85" t="e">
        <f>IF(AND($X19="M",#REF!&lt; -4),1,0)</f>
        <v>#REF!</v>
      </c>
    </row>
    <row r="20" spans="1:36">
      <c r="A20" s="20" t="s">
        <v>21</v>
      </c>
      <c r="B20" s="25"/>
      <c r="C20" s="32"/>
      <c r="D20" s="33"/>
      <c r="E20" s="28"/>
      <c r="F20" s="9"/>
      <c r="G20" s="36"/>
      <c r="H20" s="36"/>
      <c r="I20" s="36"/>
      <c r="J20" s="9"/>
      <c r="K20" s="9"/>
      <c r="L20" s="104"/>
      <c r="M20" s="28"/>
      <c r="N20" s="9"/>
      <c r="O20" s="9"/>
      <c r="P20" s="9"/>
      <c r="Q20" s="9"/>
      <c r="R20" s="9"/>
      <c r="S20" s="9"/>
      <c r="T20" s="9"/>
      <c r="U20" s="9"/>
      <c r="V20" s="36" t="e">
        <f>IF(MIN(E20:U20)=1,-COUNTIF((E20:U20),1),ROUND(AVERAGE(E20:U20),0))</f>
        <v>#DIV/0!</v>
      </c>
      <c r="W20" s="75"/>
      <c r="X20" s="91"/>
      <c r="Y20" s="40"/>
      <c r="AA20" s="84" t="e">
        <f>IF(AND($X20="M",#REF!= 5),1,0)</f>
        <v>#REF!</v>
      </c>
      <c r="AB20" s="51" t="e">
        <f>IF(AND($X20="M",#REF!= 4),1,0)</f>
        <v>#REF!</v>
      </c>
      <c r="AC20" s="51" t="e">
        <f>IF(AND($X20="M",#REF!= 3),1,0)</f>
        <v>#REF!</v>
      </c>
      <c r="AD20" s="51" t="e">
        <f>IF(AND($X20="M",#REF!= 2),1,0)</f>
        <v>#REF!</v>
      </c>
      <c r="AE20" s="85" t="e">
        <f>IF(AND($X20="M",#REF!&lt; 0),1,0)</f>
        <v>#REF!</v>
      </c>
      <c r="AF20" s="84" t="e">
        <f>IF(AND($X20="M",#REF!= -1),1,0)</f>
        <v>#REF!</v>
      </c>
      <c r="AG20" s="51" t="e">
        <f>IF(AND($X20="M",#REF!= -2),1,0)</f>
        <v>#REF!</v>
      </c>
      <c r="AH20" s="51" t="e">
        <f>IF(AND($X20="M",#REF!= -3),1,0)</f>
        <v>#REF!</v>
      </c>
      <c r="AI20" s="51" t="e">
        <f>IF(AND($X20="M",#REF!= -4),1,0)</f>
        <v>#REF!</v>
      </c>
      <c r="AJ20" s="85" t="e">
        <f>IF(AND($X20="M",#REF!&lt; -4),1,0)</f>
        <v>#REF!</v>
      </c>
    </row>
    <row r="21" spans="1:36">
      <c r="A21" s="20" t="s">
        <v>22</v>
      </c>
      <c r="B21" s="25"/>
      <c r="C21" s="32"/>
      <c r="D21" s="33"/>
      <c r="E21" s="28"/>
      <c r="F21" s="9"/>
      <c r="G21" s="36"/>
      <c r="H21" s="36"/>
      <c r="I21" s="81"/>
      <c r="J21" s="9"/>
      <c r="K21" s="9"/>
      <c r="L21" s="104"/>
      <c r="M21" s="28"/>
      <c r="N21" s="9"/>
      <c r="O21" s="9"/>
      <c r="P21" s="9"/>
      <c r="Q21" s="9"/>
      <c r="R21" s="9"/>
      <c r="S21" s="9"/>
      <c r="T21" s="9"/>
      <c r="U21" s="9"/>
      <c r="V21" s="36" t="e">
        <f>IF(MIN(E21:U21)=1,-COUNTIF((E21:U21),1),ROUND(AVERAGE(E21:U21),0))</f>
        <v>#DIV/0!</v>
      </c>
      <c r="W21" s="75"/>
      <c r="X21" s="201"/>
      <c r="Y21" s="40"/>
      <c r="AA21" s="84" t="e">
        <f>IF(AND($X21="M",#REF!= 5),1,0)</f>
        <v>#REF!</v>
      </c>
      <c r="AB21" s="51" t="e">
        <f>IF(AND($X21="M",#REF!= 4),1,0)</f>
        <v>#REF!</v>
      </c>
      <c r="AC21" s="51" t="e">
        <f>IF(AND($X21="M",#REF!= 3),1,0)</f>
        <v>#REF!</v>
      </c>
      <c r="AD21" s="51" t="e">
        <f>IF(AND($X21="M",#REF!= 2),1,0)</f>
        <v>#REF!</v>
      </c>
      <c r="AE21" s="85" t="e">
        <f>IF(AND($X21="M",#REF!&lt; 0),1,0)</f>
        <v>#REF!</v>
      </c>
      <c r="AF21" s="84" t="e">
        <f>IF(AND($X21="M",#REF!= -1),1,0)</f>
        <v>#REF!</v>
      </c>
      <c r="AG21" s="51" t="e">
        <f>IF(AND($X21="M",#REF!= -2),1,0)</f>
        <v>#REF!</v>
      </c>
      <c r="AH21" s="51" t="e">
        <f>IF(AND($X21="M",#REF!= -3),1,0)</f>
        <v>#REF!</v>
      </c>
      <c r="AI21" s="51" t="e">
        <f>IF(AND($X21="M",#REF!= -4),1,0)</f>
        <v>#REF!</v>
      </c>
      <c r="AJ21" s="85" t="e">
        <f>IF(AND($X21="M",#REF!&lt; -4),1,0)</f>
        <v>#REF!</v>
      </c>
    </row>
    <row r="22" spans="1:36">
      <c r="A22" s="20" t="s">
        <v>23</v>
      </c>
      <c r="B22" s="25"/>
      <c r="C22" s="32"/>
      <c r="D22" s="33"/>
      <c r="E22" s="28"/>
      <c r="F22" s="9"/>
      <c r="G22" s="36"/>
      <c r="H22" s="36"/>
      <c r="I22" s="36"/>
      <c r="J22" s="9"/>
      <c r="K22" s="9"/>
      <c r="L22" s="104"/>
      <c r="M22" s="28"/>
      <c r="N22" s="9"/>
      <c r="O22" s="9"/>
      <c r="P22" s="9"/>
      <c r="Q22" s="9"/>
      <c r="R22" s="9"/>
      <c r="S22" s="9"/>
      <c r="T22" s="9"/>
      <c r="U22" s="9"/>
      <c r="V22" s="36" t="e">
        <f>IF(MIN(E22:U22)=1,-COUNTIF((E22:U22),1),ROUND(AVERAGE(E22:U22),0))</f>
        <v>#DIV/0!</v>
      </c>
      <c r="W22" s="75"/>
      <c r="X22" s="91"/>
      <c r="Y22" s="40"/>
      <c r="AA22" s="84" t="e">
        <f>IF(AND($X22="M",#REF!= 5),1,0)</f>
        <v>#REF!</v>
      </c>
      <c r="AB22" s="51" t="e">
        <f>IF(AND($X22="M",#REF!= 4),1,0)</f>
        <v>#REF!</v>
      </c>
      <c r="AC22" s="51" t="e">
        <f>IF(AND($X22="M",#REF!= 3),1,0)</f>
        <v>#REF!</v>
      </c>
      <c r="AD22" s="51" t="e">
        <f>IF(AND($X22="M",#REF!= 2),1,0)</f>
        <v>#REF!</v>
      </c>
      <c r="AE22" s="85" t="e">
        <f>IF(AND($X22="M",#REF!&lt; 0),1,0)</f>
        <v>#REF!</v>
      </c>
      <c r="AF22" s="84" t="e">
        <f>IF(AND($X22="M",#REF!= -1),1,0)</f>
        <v>#REF!</v>
      </c>
      <c r="AG22" s="51" t="e">
        <f>IF(AND($X22="M",#REF!= -2),1,0)</f>
        <v>#REF!</v>
      </c>
      <c r="AH22" s="51" t="e">
        <f>IF(AND($X22="M",#REF!= -3),1,0)</f>
        <v>#REF!</v>
      </c>
      <c r="AI22" s="51" t="e">
        <f>IF(AND($X22="M",#REF!= -4),1,0)</f>
        <v>#REF!</v>
      </c>
      <c r="AJ22" s="85" t="e">
        <f>IF(AND($X22="M",#REF!&lt; -4),1,0)</f>
        <v>#REF!</v>
      </c>
    </row>
    <row r="23" spans="1:36">
      <c r="A23" s="20" t="s">
        <v>24</v>
      </c>
      <c r="B23" s="25"/>
      <c r="C23" s="32"/>
      <c r="D23" s="33"/>
      <c r="E23" s="28"/>
      <c r="F23" s="9"/>
      <c r="G23" s="36"/>
      <c r="H23" s="36"/>
      <c r="I23" s="36"/>
      <c r="J23" s="9"/>
      <c r="K23" s="9"/>
      <c r="L23" s="104"/>
      <c r="M23" s="28"/>
      <c r="N23" s="9"/>
      <c r="O23" s="9"/>
      <c r="P23" s="9"/>
      <c r="Q23" s="9"/>
      <c r="R23" s="9"/>
      <c r="S23" s="9"/>
      <c r="T23" s="9"/>
      <c r="U23" s="9"/>
      <c r="V23" s="36" t="e">
        <f>IF(MIN(E23:U23)=1,-COUNTIF((E23:U23),1),ROUND(AVERAGE(E23:U23),0))</f>
        <v>#DIV/0!</v>
      </c>
      <c r="W23" s="75"/>
      <c r="X23" s="201"/>
      <c r="Y23" s="40"/>
      <c r="AA23" s="84" t="e">
        <f>IF(AND($X23="M",#REF!= 5),1,0)</f>
        <v>#REF!</v>
      </c>
      <c r="AB23" s="51" t="e">
        <f>IF(AND($X23="M",#REF!= 4),1,0)</f>
        <v>#REF!</v>
      </c>
      <c r="AC23" s="51" t="e">
        <f>IF(AND($X23="M",#REF!= 3),1,0)</f>
        <v>#REF!</v>
      </c>
      <c r="AD23" s="51" t="e">
        <f>IF(AND($X23="M",#REF!= 2),1,0)</f>
        <v>#REF!</v>
      </c>
      <c r="AE23" s="85" t="e">
        <f>IF(AND($X23="M",#REF!&lt; 0),1,0)</f>
        <v>#REF!</v>
      </c>
      <c r="AF23" s="84" t="e">
        <f>IF(AND($X23="M",#REF!= -1),1,0)</f>
        <v>#REF!</v>
      </c>
      <c r="AG23" s="51" t="e">
        <f>IF(AND($X23="M",#REF!= -2),1,0)</f>
        <v>#REF!</v>
      </c>
      <c r="AH23" s="51" t="e">
        <f>IF(AND($X23="M",#REF!= -3),1,0)</f>
        <v>#REF!</v>
      </c>
      <c r="AI23" s="51" t="e">
        <f>IF(AND($X23="M",#REF!= -4),1,0)</f>
        <v>#REF!</v>
      </c>
      <c r="AJ23" s="85" t="e">
        <f>IF(AND($X23="M",#REF!&lt; -4),1,0)</f>
        <v>#REF!</v>
      </c>
    </row>
    <row r="24" spans="1:36">
      <c r="A24" s="20" t="s">
        <v>25</v>
      </c>
      <c r="B24" s="25"/>
      <c r="C24" s="32"/>
      <c r="D24" s="33"/>
      <c r="E24" s="28"/>
      <c r="F24" s="9"/>
      <c r="G24" s="36"/>
      <c r="H24" s="36"/>
      <c r="I24" s="36"/>
      <c r="J24" s="9"/>
      <c r="K24" s="9"/>
      <c r="L24" s="104"/>
      <c r="M24" s="28"/>
      <c r="N24" s="9"/>
      <c r="O24" s="9"/>
      <c r="P24" s="9"/>
      <c r="Q24" s="9"/>
      <c r="R24" s="9"/>
      <c r="S24" s="9"/>
      <c r="T24" s="9"/>
      <c r="U24" s="9"/>
      <c r="V24" s="36" t="e">
        <f>IF(MIN(E24:U24)=1,-COUNTIF((E24:U24),1),ROUND(AVERAGE(E24:U24),0))</f>
        <v>#DIV/0!</v>
      </c>
      <c r="W24" s="75"/>
      <c r="X24" s="201"/>
      <c r="Y24" s="40"/>
      <c r="AA24" s="84" t="e">
        <f>IF(AND($X24="M",#REF!= 5),1,0)</f>
        <v>#REF!</v>
      </c>
      <c r="AB24" s="51" t="e">
        <f>IF(AND($X24="M",#REF!= 4),1,0)</f>
        <v>#REF!</v>
      </c>
      <c r="AC24" s="51" t="e">
        <f>IF(AND($X24="M",#REF!= 3),1,0)</f>
        <v>#REF!</v>
      </c>
      <c r="AD24" s="51" t="e">
        <f>IF(AND($X24="M",#REF!= 2),1,0)</f>
        <v>#REF!</v>
      </c>
      <c r="AE24" s="85" t="e">
        <f>IF(AND($X24="M",#REF!&lt; 0),1,0)</f>
        <v>#REF!</v>
      </c>
      <c r="AF24" s="84" t="e">
        <f>IF(AND($X24="M",#REF!= -1),1,0)</f>
        <v>#REF!</v>
      </c>
      <c r="AG24" s="51" t="e">
        <f>IF(AND($X24="M",#REF!= -2),1,0)</f>
        <v>#REF!</v>
      </c>
      <c r="AH24" s="51" t="e">
        <f>IF(AND($X24="M",#REF!= -3),1,0)</f>
        <v>#REF!</v>
      </c>
      <c r="AI24" s="51" t="e">
        <f>IF(AND($X24="M",#REF!= -4),1,0)</f>
        <v>#REF!</v>
      </c>
      <c r="AJ24" s="85" t="e">
        <f>IF(AND($X24="M",#REF!&lt; -4),1,0)</f>
        <v>#REF!</v>
      </c>
    </row>
    <row r="25" spans="1:36">
      <c r="A25" s="20" t="s">
        <v>26</v>
      </c>
      <c r="B25" s="25"/>
      <c r="C25" s="32"/>
      <c r="D25" s="33"/>
      <c r="E25" s="28"/>
      <c r="F25" s="9"/>
      <c r="G25" s="36"/>
      <c r="H25" s="36"/>
      <c r="I25" s="36"/>
      <c r="J25" s="9"/>
      <c r="K25" s="9"/>
      <c r="L25" s="104"/>
      <c r="M25" s="28"/>
      <c r="N25" s="9"/>
      <c r="O25" s="9"/>
      <c r="P25" s="9"/>
      <c r="Q25" s="9"/>
      <c r="R25" s="9"/>
      <c r="S25" s="9"/>
      <c r="T25" s="9"/>
      <c r="U25" s="9"/>
      <c r="V25" s="36" t="e">
        <f>IF(MIN(E25:U25)=1,-COUNTIF((E25:U25),1),ROUND(AVERAGE(E25:U25),0))</f>
        <v>#DIV/0!</v>
      </c>
      <c r="W25" s="75"/>
      <c r="X25" s="91"/>
      <c r="Y25" s="40"/>
      <c r="AA25" s="84" t="e">
        <f>IF(AND($X25="M",#REF!= 5),1,0)</f>
        <v>#REF!</v>
      </c>
      <c r="AB25" s="51" t="e">
        <f>IF(AND($X25="M",#REF!= 4),1,0)</f>
        <v>#REF!</v>
      </c>
      <c r="AC25" s="51" t="e">
        <f>IF(AND($X25="M",#REF!= 3),1,0)</f>
        <v>#REF!</v>
      </c>
      <c r="AD25" s="51" t="e">
        <f>IF(AND($X25="M",#REF!= 2),1,0)</f>
        <v>#REF!</v>
      </c>
      <c r="AE25" s="85" t="e">
        <f>IF(AND($X25="M",#REF!&lt; 0),1,0)</f>
        <v>#REF!</v>
      </c>
      <c r="AF25" s="84" t="e">
        <f>IF(AND($X25="M",#REF!= -1),1,0)</f>
        <v>#REF!</v>
      </c>
      <c r="AG25" s="51" t="e">
        <f>IF(AND($X25="M",#REF!= -2),1,0)</f>
        <v>#REF!</v>
      </c>
      <c r="AH25" s="51" t="e">
        <f>IF(AND($X25="M",#REF!= -3),1,0)</f>
        <v>#REF!</v>
      </c>
      <c r="AI25" s="51" t="e">
        <f>IF(AND($X25="M",#REF!= -4),1,0)</f>
        <v>#REF!</v>
      </c>
      <c r="AJ25" s="85" t="e">
        <f>IF(AND($X25="M",#REF!&lt; -4),1,0)</f>
        <v>#REF!</v>
      </c>
    </row>
    <row r="26" spans="1:36">
      <c r="A26" s="20" t="s">
        <v>27</v>
      </c>
      <c r="B26" s="25"/>
      <c r="C26" s="32"/>
      <c r="D26" s="33"/>
      <c r="E26" s="28"/>
      <c r="F26" s="9"/>
      <c r="G26" s="36"/>
      <c r="H26" s="36"/>
      <c r="I26" s="36"/>
      <c r="J26" s="9"/>
      <c r="K26" s="9"/>
      <c r="L26" s="104"/>
      <c r="M26" s="28"/>
      <c r="N26" s="9"/>
      <c r="O26" s="9"/>
      <c r="P26" s="9"/>
      <c r="Q26" s="9"/>
      <c r="R26" s="9"/>
      <c r="S26" s="9"/>
      <c r="T26" s="9"/>
      <c r="U26" s="9"/>
      <c r="V26" s="36" t="e">
        <f>IF(MIN(E26:U26)=1,-COUNTIF((E26:U26),1),ROUND(AVERAGE(E26:U26),0))</f>
        <v>#DIV/0!</v>
      </c>
      <c r="W26" s="75"/>
      <c r="X26" s="91"/>
      <c r="Y26" s="40"/>
      <c r="AA26" s="84" t="e">
        <f>IF(AND($X26="M",#REF!= 5),1,0)</f>
        <v>#REF!</v>
      </c>
      <c r="AB26" s="51" t="e">
        <f>IF(AND($X26="M",#REF!= 4),1,0)</f>
        <v>#REF!</v>
      </c>
      <c r="AC26" s="51" t="e">
        <f>IF(AND($X26="M",#REF!= 3),1,0)</f>
        <v>#REF!</v>
      </c>
      <c r="AD26" s="51" t="e">
        <f>IF(AND($X26="M",#REF!= 2),1,0)</f>
        <v>#REF!</v>
      </c>
      <c r="AE26" s="85" t="e">
        <f>IF(AND($X26="M",#REF!&lt; 0),1,0)</f>
        <v>#REF!</v>
      </c>
      <c r="AF26" s="84" t="e">
        <f>IF(AND($X26="M",#REF!= -1),1,0)</f>
        <v>#REF!</v>
      </c>
      <c r="AG26" s="51" t="e">
        <f>IF(AND($X26="M",#REF!= -2),1,0)</f>
        <v>#REF!</v>
      </c>
      <c r="AH26" s="51" t="e">
        <f>IF(AND($X26="M",#REF!= -3),1,0)</f>
        <v>#REF!</v>
      </c>
      <c r="AI26" s="51" t="e">
        <f>IF(AND($X26="M",#REF!= -4),1,0)</f>
        <v>#REF!</v>
      </c>
      <c r="AJ26" s="85" t="e">
        <f>IF(AND($X26="M",#REF!&lt; -4),1,0)</f>
        <v>#REF!</v>
      </c>
    </row>
    <row r="27" spans="1:36">
      <c r="A27" s="20" t="s">
        <v>28</v>
      </c>
      <c r="B27" s="25"/>
      <c r="C27" s="32"/>
      <c r="D27" s="33"/>
      <c r="E27" s="28"/>
      <c r="F27" s="9"/>
      <c r="G27" s="36"/>
      <c r="H27" s="36"/>
      <c r="I27" s="36"/>
      <c r="J27" s="9"/>
      <c r="K27" s="9"/>
      <c r="L27" s="104"/>
      <c r="M27" s="28"/>
      <c r="N27" s="9"/>
      <c r="O27" s="9"/>
      <c r="P27" s="9"/>
      <c r="Q27" s="9"/>
      <c r="R27" s="9"/>
      <c r="S27" s="9"/>
      <c r="T27" s="9"/>
      <c r="U27" s="9"/>
      <c r="V27" s="36" t="e">
        <f>IF(MIN(E27:U27)=1,-COUNTIF((E27:U27),1),ROUND(AVERAGE(E27:U27),0))</f>
        <v>#DIV/0!</v>
      </c>
      <c r="W27" s="75"/>
      <c r="X27" s="91"/>
      <c r="Y27" s="40"/>
      <c r="AA27" s="84" t="e">
        <f>IF(AND($X27="M",#REF!= 5),1,0)</f>
        <v>#REF!</v>
      </c>
      <c r="AB27" s="51" t="e">
        <f>IF(AND($X27="M",#REF!= 4),1,0)</f>
        <v>#REF!</v>
      </c>
      <c r="AC27" s="51" t="e">
        <f>IF(AND($X27="M",#REF!= 3),1,0)</f>
        <v>#REF!</v>
      </c>
      <c r="AD27" s="51" t="e">
        <f>IF(AND($X27="M",#REF!= 2),1,0)</f>
        <v>#REF!</v>
      </c>
      <c r="AE27" s="85" t="e">
        <f>IF(AND($X27="M",#REF!&lt; 0),1,0)</f>
        <v>#REF!</v>
      </c>
      <c r="AF27" s="84" t="e">
        <f>IF(AND($X27="M",#REF!= -1),1,0)</f>
        <v>#REF!</v>
      </c>
      <c r="AG27" s="51" t="e">
        <f>IF(AND($X27="M",#REF!= -2),1,0)</f>
        <v>#REF!</v>
      </c>
      <c r="AH27" s="51" t="e">
        <f>IF(AND($X27="M",#REF!= -3),1,0)</f>
        <v>#REF!</v>
      </c>
      <c r="AI27" s="51" t="e">
        <f>IF(AND($X27="M",#REF!= -4),1,0)</f>
        <v>#REF!</v>
      </c>
      <c r="AJ27" s="85" t="e">
        <f>IF(AND($X27="M",#REF!&lt; -4),1,0)</f>
        <v>#REF!</v>
      </c>
    </row>
    <row r="28" spans="1:36">
      <c r="A28" s="20" t="s">
        <v>29</v>
      </c>
      <c r="B28" s="25"/>
      <c r="C28" s="32"/>
      <c r="D28" s="33"/>
      <c r="E28" s="28"/>
      <c r="F28" s="9"/>
      <c r="G28" s="36"/>
      <c r="H28" s="36"/>
      <c r="I28" s="36"/>
      <c r="J28" s="9"/>
      <c r="K28" s="9"/>
      <c r="L28" s="104"/>
      <c r="M28" s="28"/>
      <c r="N28" s="9"/>
      <c r="O28" s="9"/>
      <c r="P28" s="9"/>
      <c r="Q28" s="9"/>
      <c r="R28" s="9"/>
      <c r="S28" s="9"/>
      <c r="T28" s="9"/>
      <c r="U28" s="9"/>
      <c r="V28" s="36" t="e">
        <f>IF(MIN(E28:U28)=1,-COUNTIF((E28:U28),1),ROUND(AVERAGE(E28:U28),0))</f>
        <v>#DIV/0!</v>
      </c>
      <c r="W28" s="75"/>
      <c r="X28" s="91"/>
      <c r="Y28" s="40"/>
      <c r="AA28" s="84" t="e">
        <f>IF(AND($X28="M",#REF!= 5),1,0)</f>
        <v>#REF!</v>
      </c>
      <c r="AB28" s="51" t="e">
        <f>IF(AND($X28="M",#REF!= 4),1,0)</f>
        <v>#REF!</v>
      </c>
      <c r="AC28" s="51" t="e">
        <f>IF(AND($X28="M",#REF!= 3),1,0)</f>
        <v>#REF!</v>
      </c>
      <c r="AD28" s="51" t="e">
        <f>IF(AND($X28="M",#REF!= 2),1,0)</f>
        <v>#REF!</v>
      </c>
      <c r="AE28" s="85" t="e">
        <f>IF(AND($X28="M",#REF!&lt; 0),1,0)</f>
        <v>#REF!</v>
      </c>
      <c r="AF28" s="84" t="e">
        <f>IF(AND($X28="M",#REF!= -1),1,0)</f>
        <v>#REF!</v>
      </c>
      <c r="AG28" s="51" t="e">
        <f>IF(AND($X28="M",#REF!= -2),1,0)</f>
        <v>#REF!</v>
      </c>
      <c r="AH28" s="51" t="e">
        <f>IF(AND($X28="M",#REF!= -3),1,0)</f>
        <v>#REF!</v>
      </c>
      <c r="AI28" s="51" t="e">
        <f>IF(AND($X28="M",#REF!= -4),1,0)</f>
        <v>#REF!</v>
      </c>
      <c r="AJ28" s="85" t="e">
        <f>IF(AND($X28="M",#REF!&lt; -4),1,0)</f>
        <v>#REF!</v>
      </c>
    </row>
    <row r="29" spans="1:36">
      <c r="A29" s="20" t="s">
        <v>30</v>
      </c>
      <c r="B29" s="25"/>
      <c r="C29" s="32"/>
      <c r="D29" s="33"/>
      <c r="E29" s="28"/>
      <c r="F29" s="9"/>
      <c r="G29" s="36"/>
      <c r="H29" s="36"/>
      <c r="I29" s="36"/>
      <c r="J29" s="9"/>
      <c r="K29" s="9"/>
      <c r="L29" s="104"/>
      <c r="M29" s="28"/>
      <c r="N29" s="9"/>
      <c r="O29" s="9"/>
      <c r="P29" s="9"/>
      <c r="Q29" s="9"/>
      <c r="R29" s="9"/>
      <c r="S29" s="9"/>
      <c r="T29" s="9"/>
      <c r="U29" s="9"/>
      <c r="V29" s="36" t="e">
        <f>IF(MIN(E29:U29)=1,-COUNTIF((E29:U29),1),ROUND(AVERAGE(E29:U29),0))</f>
        <v>#DIV/0!</v>
      </c>
      <c r="W29" s="75"/>
      <c r="X29" s="91"/>
      <c r="Y29" s="40"/>
      <c r="AA29" s="84" t="e">
        <f>IF(AND($X29="M",#REF!= 5),1,0)</f>
        <v>#REF!</v>
      </c>
      <c r="AB29" s="51" t="e">
        <f>IF(AND($X29="M",#REF!= 4),1,0)</f>
        <v>#REF!</v>
      </c>
      <c r="AC29" s="51" t="e">
        <f>IF(AND($X29="M",#REF!= 3),1,0)</f>
        <v>#REF!</v>
      </c>
      <c r="AD29" s="51" t="e">
        <f>IF(AND($X29="M",#REF!= 2),1,0)</f>
        <v>#REF!</v>
      </c>
      <c r="AE29" s="85" t="e">
        <f>IF(AND($X29="M",#REF!&lt; 0),1,0)</f>
        <v>#REF!</v>
      </c>
      <c r="AF29" s="84" t="e">
        <f>IF(AND($X29="M",#REF!= -1),1,0)</f>
        <v>#REF!</v>
      </c>
      <c r="AG29" s="51" t="e">
        <f>IF(AND($X29="M",#REF!= -2),1,0)</f>
        <v>#REF!</v>
      </c>
      <c r="AH29" s="51" t="e">
        <f>IF(AND($X29="M",#REF!= -3),1,0)</f>
        <v>#REF!</v>
      </c>
      <c r="AI29" s="51" t="e">
        <f>IF(AND($X29="M",#REF!= -4),1,0)</f>
        <v>#REF!</v>
      </c>
      <c r="AJ29" s="85" t="e">
        <f>IF(AND($X29="M",#REF!&lt; -4),1,0)</f>
        <v>#REF!</v>
      </c>
    </row>
    <row r="30" spans="1:36">
      <c r="A30" s="20" t="s">
        <v>31</v>
      </c>
      <c r="B30" s="25"/>
      <c r="C30" s="32"/>
      <c r="D30" s="33"/>
      <c r="E30" s="28"/>
      <c r="F30" s="9"/>
      <c r="G30" s="36"/>
      <c r="H30" s="36"/>
      <c r="I30" s="36"/>
      <c r="J30" s="9"/>
      <c r="K30" s="9"/>
      <c r="L30" s="104"/>
      <c r="M30" s="28"/>
      <c r="N30" s="9"/>
      <c r="O30" s="9"/>
      <c r="P30" s="9"/>
      <c r="Q30" s="9"/>
      <c r="R30" s="9"/>
      <c r="S30" s="9"/>
      <c r="T30" s="9"/>
      <c r="U30" s="9"/>
      <c r="V30" s="36" t="e">
        <f>IF(MIN(E30:U30)=1,-COUNTIF((E30:U30),1),ROUND(AVERAGE(E30:U30),0))</f>
        <v>#DIV/0!</v>
      </c>
      <c r="W30" s="75"/>
      <c r="X30" s="91"/>
      <c r="Y30" s="40"/>
      <c r="AA30" s="84" t="e">
        <f>IF(AND($X30="M",#REF!= 5),1,0)</f>
        <v>#REF!</v>
      </c>
      <c r="AB30" s="51" t="e">
        <f>IF(AND($X30="M",#REF!= 4),1,0)</f>
        <v>#REF!</v>
      </c>
      <c r="AC30" s="51" t="e">
        <f>IF(AND($X30="M",#REF!= 3),1,0)</f>
        <v>#REF!</v>
      </c>
      <c r="AD30" s="51" t="e">
        <f>IF(AND($X30="M",#REF!= 2),1,0)</f>
        <v>#REF!</v>
      </c>
      <c r="AE30" s="85" t="e">
        <f>IF(AND($X30="M",#REF!&lt; 0),1,0)</f>
        <v>#REF!</v>
      </c>
      <c r="AF30" s="84" t="e">
        <f>IF(AND($X30="M",#REF!= -1),1,0)</f>
        <v>#REF!</v>
      </c>
      <c r="AG30" s="51" t="e">
        <f>IF(AND($X30="M",#REF!= -2),1,0)</f>
        <v>#REF!</v>
      </c>
      <c r="AH30" s="51" t="e">
        <f>IF(AND($X30="M",#REF!= -3),1,0)</f>
        <v>#REF!</v>
      </c>
      <c r="AI30" s="51" t="e">
        <f>IF(AND($X30="M",#REF!= -4),1,0)</f>
        <v>#REF!</v>
      </c>
      <c r="AJ30" s="85" t="e">
        <f>IF(AND($X30="M",#REF!&lt; -4),1,0)</f>
        <v>#REF!</v>
      </c>
    </row>
    <row r="31" spans="1:36">
      <c r="A31" s="20" t="s">
        <v>32</v>
      </c>
      <c r="B31" s="25"/>
      <c r="C31" s="32"/>
      <c r="D31" s="33"/>
      <c r="E31" s="28"/>
      <c r="F31" s="9"/>
      <c r="G31" s="36"/>
      <c r="H31" s="36"/>
      <c r="I31" s="36"/>
      <c r="J31" s="9"/>
      <c r="K31" s="9"/>
      <c r="L31" s="104"/>
      <c r="M31" s="28"/>
      <c r="N31" s="9"/>
      <c r="O31" s="9"/>
      <c r="P31" s="9"/>
      <c r="Q31" s="9"/>
      <c r="R31" s="9"/>
      <c r="S31" s="9"/>
      <c r="T31" s="9"/>
      <c r="U31" s="9"/>
      <c r="V31" s="36" t="e">
        <f>IF(MIN(E31:U31)=1,-COUNTIF((E31:U31),1),ROUND(AVERAGE(E31:U31),0))</f>
        <v>#DIV/0!</v>
      </c>
      <c r="W31" s="75"/>
      <c r="X31" s="91"/>
      <c r="Y31" s="40"/>
      <c r="AA31" s="84" t="e">
        <f>IF(AND($X31="M",#REF!= 5),1,0)</f>
        <v>#REF!</v>
      </c>
      <c r="AB31" s="51" t="e">
        <f>IF(AND($X31="M",#REF!= 4),1,0)</f>
        <v>#REF!</v>
      </c>
      <c r="AC31" s="51" t="e">
        <f>IF(AND($X31="M",#REF!= 3),1,0)</f>
        <v>#REF!</v>
      </c>
      <c r="AD31" s="51" t="e">
        <f>IF(AND($X31="M",#REF!= 2),1,0)</f>
        <v>#REF!</v>
      </c>
      <c r="AE31" s="85" t="e">
        <f>IF(AND($X31="M",#REF!&lt; 0),1,0)</f>
        <v>#REF!</v>
      </c>
      <c r="AF31" s="84" t="e">
        <f>IF(AND($X31="M",#REF!= -1),1,0)</f>
        <v>#REF!</v>
      </c>
      <c r="AG31" s="51" t="e">
        <f>IF(AND($X31="M",#REF!= -2),1,0)</f>
        <v>#REF!</v>
      </c>
      <c r="AH31" s="51" t="e">
        <f>IF(AND($X31="M",#REF!= -3),1,0)</f>
        <v>#REF!</v>
      </c>
      <c r="AI31" s="51" t="e">
        <f>IF(AND($X31="M",#REF!= -4),1,0)</f>
        <v>#REF!</v>
      </c>
      <c r="AJ31" s="85" t="e">
        <f>IF(AND($X31="M",#REF!&lt; -4),1,0)</f>
        <v>#REF!</v>
      </c>
    </row>
    <row r="32" spans="1:36">
      <c r="A32" s="20" t="s">
        <v>33</v>
      </c>
      <c r="B32" s="25"/>
      <c r="C32" s="32"/>
      <c r="D32" s="33"/>
      <c r="E32" s="28"/>
      <c r="F32" s="9"/>
      <c r="G32" s="36"/>
      <c r="H32" s="36"/>
      <c r="I32" s="36"/>
      <c r="J32" s="9"/>
      <c r="K32" s="9"/>
      <c r="L32" s="104"/>
      <c r="M32" s="28"/>
      <c r="N32" s="9"/>
      <c r="O32" s="9"/>
      <c r="P32" s="9"/>
      <c r="Q32" s="9"/>
      <c r="R32" s="9"/>
      <c r="S32" s="9"/>
      <c r="T32" s="9"/>
      <c r="U32" s="9"/>
      <c r="V32" s="36" t="e">
        <f>IF(MIN(E32:U32)=1,-COUNTIF((E32:U32),1),ROUND(AVERAGE(E32:U32),0))</f>
        <v>#DIV/0!</v>
      </c>
      <c r="W32" s="75"/>
      <c r="X32" s="91"/>
      <c r="Y32" s="40"/>
      <c r="AA32" s="84" t="e">
        <f>IF(AND($X32="M",#REF!= 5),1,0)</f>
        <v>#REF!</v>
      </c>
      <c r="AB32" s="51" t="e">
        <f>IF(AND($X32="M",#REF!= 4),1,0)</f>
        <v>#REF!</v>
      </c>
      <c r="AC32" s="51" t="e">
        <f>IF(AND($X32="M",#REF!= 3),1,0)</f>
        <v>#REF!</v>
      </c>
      <c r="AD32" s="51" t="e">
        <f>IF(AND($X32="M",#REF!= 2),1,0)</f>
        <v>#REF!</v>
      </c>
      <c r="AE32" s="85" t="e">
        <f>IF(AND($X32="M",#REF!&lt; 0),1,0)</f>
        <v>#REF!</v>
      </c>
      <c r="AF32" s="84" t="e">
        <f>IF(AND($X32="M",#REF!= -1),1,0)</f>
        <v>#REF!</v>
      </c>
      <c r="AG32" s="51" t="e">
        <f>IF(AND($X32="M",#REF!= -2),1,0)</f>
        <v>#REF!</v>
      </c>
      <c r="AH32" s="51" t="e">
        <f>IF(AND($X32="M",#REF!= -3),1,0)</f>
        <v>#REF!</v>
      </c>
      <c r="AI32" s="51" t="e">
        <f>IF(AND($X32="M",#REF!= -4),1,0)</f>
        <v>#REF!</v>
      </c>
      <c r="AJ32" s="85" t="e">
        <f>IF(AND($X32="M",#REF!&lt; -4),1,0)</f>
        <v>#REF!</v>
      </c>
    </row>
    <row r="33" spans="1:49">
      <c r="A33" s="20" t="s">
        <v>34</v>
      </c>
      <c r="B33" s="25"/>
      <c r="C33" s="32"/>
      <c r="D33" s="33"/>
      <c r="E33" s="28"/>
      <c r="F33" s="9"/>
      <c r="G33" s="36"/>
      <c r="H33" s="36"/>
      <c r="I33" s="36"/>
      <c r="J33" s="9"/>
      <c r="K33" s="9"/>
      <c r="L33" s="104"/>
      <c r="M33" s="28"/>
      <c r="N33" s="9"/>
      <c r="O33" s="9"/>
      <c r="P33" s="9"/>
      <c r="Q33" s="9"/>
      <c r="R33" s="9"/>
      <c r="S33" s="9"/>
      <c r="T33" s="9"/>
      <c r="U33" s="9"/>
      <c r="V33" s="36" t="e">
        <f>IF(MIN(E33:U33)=1,-COUNTIF((E33:U33),1),ROUND(AVERAGE(E33:U33),0))</f>
        <v>#DIV/0!</v>
      </c>
      <c r="W33" s="75"/>
      <c r="X33" s="91"/>
      <c r="Y33" s="40"/>
      <c r="AA33" s="84" t="e">
        <f>IF(AND($X33="M",#REF!= 5),1,0)</f>
        <v>#REF!</v>
      </c>
      <c r="AB33" s="51" t="e">
        <f>IF(AND($X33="M",#REF!= 4),1,0)</f>
        <v>#REF!</v>
      </c>
      <c r="AC33" s="51" t="e">
        <f>IF(AND($X33="M",#REF!= 3),1,0)</f>
        <v>#REF!</v>
      </c>
      <c r="AD33" s="51" t="e">
        <f>IF(AND($X33="M",#REF!= 2),1,0)</f>
        <v>#REF!</v>
      </c>
      <c r="AE33" s="85" t="e">
        <f>IF(AND($X33="M",#REF!&lt; 0),1,0)</f>
        <v>#REF!</v>
      </c>
      <c r="AF33" s="84" t="e">
        <f>IF(AND($X33="M",#REF!= -1),1,0)</f>
        <v>#REF!</v>
      </c>
      <c r="AG33" s="51" t="e">
        <f>IF(AND($X33="M",#REF!= -2),1,0)</f>
        <v>#REF!</v>
      </c>
      <c r="AH33" s="51" t="e">
        <f>IF(AND($X33="M",#REF!= -3),1,0)</f>
        <v>#REF!</v>
      </c>
      <c r="AI33" s="51" t="e">
        <f>IF(AND($X33="M",#REF!= -4),1,0)</f>
        <v>#REF!</v>
      </c>
      <c r="AJ33" s="85" t="e">
        <f>IF(AND($X33="M",#REF!&lt; -4),1,0)</f>
        <v>#REF!</v>
      </c>
    </row>
    <row r="34" spans="1:49">
      <c r="A34" s="20" t="s">
        <v>35</v>
      </c>
      <c r="B34" s="25"/>
      <c r="C34" s="32"/>
      <c r="D34" s="33"/>
      <c r="E34" s="28"/>
      <c r="F34" s="9"/>
      <c r="G34" s="36"/>
      <c r="H34" s="36"/>
      <c r="I34" s="36"/>
      <c r="J34" s="9"/>
      <c r="K34" s="9"/>
      <c r="L34" s="104"/>
      <c r="M34" s="28"/>
      <c r="N34" s="9"/>
      <c r="O34" s="9"/>
      <c r="P34" s="9"/>
      <c r="Q34" s="9"/>
      <c r="R34" s="9"/>
      <c r="S34" s="9"/>
      <c r="T34" s="9"/>
      <c r="U34" s="9"/>
      <c r="V34" s="36" t="e">
        <f>IF(MIN(E34:U34)=1,-COUNTIF((E34:U34),1),ROUND(AVERAGE(E34:U34),0))</f>
        <v>#DIV/0!</v>
      </c>
      <c r="W34" s="75"/>
      <c r="X34" s="91"/>
      <c r="Y34" s="40"/>
      <c r="AA34" s="84" t="e">
        <f>IF(AND($X34="M",#REF!= 5),1,0)</f>
        <v>#REF!</v>
      </c>
      <c r="AB34" s="51" t="e">
        <f>IF(AND($X34="M",#REF!= 4),1,0)</f>
        <v>#REF!</v>
      </c>
      <c r="AC34" s="51" t="e">
        <f>IF(AND($X34="M",#REF!= 3),1,0)</f>
        <v>#REF!</v>
      </c>
      <c r="AD34" s="51" t="e">
        <f>IF(AND($X34="M",#REF!= 2),1,0)</f>
        <v>#REF!</v>
      </c>
      <c r="AE34" s="85" t="e">
        <f>IF(AND($X34="M",#REF!&lt; 0),1,0)</f>
        <v>#REF!</v>
      </c>
      <c r="AF34" s="84" t="e">
        <f>IF(AND($X34="M",#REF!= -1),1,0)</f>
        <v>#REF!</v>
      </c>
      <c r="AG34" s="51" t="e">
        <f>IF(AND($X34="M",#REF!= -2),1,0)</f>
        <v>#REF!</v>
      </c>
      <c r="AH34" s="51" t="e">
        <f>IF(AND($X34="M",#REF!= -3),1,0)</f>
        <v>#REF!</v>
      </c>
      <c r="AI34" s="51" t="e">
        <f>IF(AND($X34="M",#REF!= -4),1,0)</f>
        <v>#REF!</v>
      </c>
      <c r="AJ34" s="85" t="e">
        <f>IF(AND($X34="M",#REF!&lt; -4),1,0)</f>
        <v>#REF!</v>
      </c>
    </row>
    <row r="35" spans="1:49">
      <c r="A35" s="20" t="s">
        <v>36</v>
      </c>
      <c r="B35" s="25"/>
      <c r="C35" s="32"/>
      <c r="D35" s="33"/>
      <c r="E35" s="28"/>
      <c r="F35" s="9"/>
      <c r="G35" s="36"/>
      <c r="H35" s="36"/>
      <c r="I35" s="36"/>
      <c r="J35" s="9"/>
      <c r="K35" s="9"/>
      <c r="L35" s="104"/>
      <c r="M35" s="28"/>
      <c r="N35" s="9"/>
      <c r="O35" s="9"/>
      <c r="P35" s="9"/>
      <c r="Q35" s="9"/>
      <c r="R35" s="9"/>
      <c r="S35" s="9"/>
      <c r="T35" s="9"/>
      <c r="U35" s="9"/>
      <c r="V35" s="36" t="e">
        <f>IF(MIN(E35:U35)=1,-COUNTIF((E35:U35),1),ROUND(AVERAGE(E35:U35),0))</f>
        <v>#DIV/0!</v>
      </c>
      <c r="W35" s="75"/>
      <c r="X35" s="91"/>
      <c r="Y35" s="40"/>
      <c r="AA35" s="84" t="e">
        <f>IF(AND($X35="M",#REF!= 5),1,0)</f>
        <v>#REF!</v>
      </c>
      <c r="AB35" s="51" t="e">
        <f>IF(AND($X35="M",#REF!= 4),1,0)</f>
        <v>#REF!</v>
      </c>
      <c r="AC35" s="51" t="e">
        <f>IF(AND($X35="M",#REF!= 3),1,0)</f>
        <v>#REF!</v>
      </c>
      <c r="AD35" s="51" t="e">
        <f>IF(AND($X35="M",#REF!= 2),1,0)</f>
        <v>#REF!</v>
      </c>
      <c r="AE35" s="85" t="e">
        <f>IF(AND($X35="M",#REF!&lt; 0),1,0)</f>
        <v>#REF!</v>
      </c>
      <c r="AF35" s="84" t="e">
        <f>IF(AND($X35="M",#REF!= -1),1,0)</f>
        <v>#REF!</v>
      </c>
      <c r="AG35" s="51" t="e">
        <f>IF(AND($X35="M",#REF!= -2),1,0)</f>
        <v>#REF!</v>
      </c>
      <c r="AH35" s="51" t="e">
        <f>IF(AND($X35="M",#REF!= -3),1,0)</f>
        <v>#REF!</v>
      </c>
      <c r="AI35" s="51" t="e">
        <f>IF(AND($X35="M",#REF!= -4),1,0)</f>
        <v>#REF!</v>
      </c>
      <c r="AJ35" s="85" t="e">
        <f>IF(AND($X35="M",#REF!&lt; -4),1,0)</f>
        <v>#REF!</v>
      </c>
    </row>
    <row r="36" spans="1:49">
      <c r="A36" s="116" t="s">
        <v>37</v>
      </c>
      <c r="B36" s="25"/>
      <c r="C36" s="32"/>
      <c r="D36" s="33"/>
      <c r="E36" s="28"/>
      <c r="F36" s="9"/>
      <c r="G36" s="36"/>
      <c r="H36" s="36"/>
      <c r="I36" s="36"/>
      <c r="J36" s="9"/>
      <c r="K36" s="9"/>
      <c r="L36" s="104"/>
      <c r="M36" s="28"/>
      <c r="N36" s="9"/>
      <c r="O36" s="9"/>
      <c r="P36" s="9"/>
      <c r="Q36" s="9"/>
      <c r="R36" s="9"/>
      <c r="S36" s="9"/>
      <c r="T36" s="9"/>
      <c r="U36" s="9"/>
      <c r="V36" s="36" t="e">
        <f>IF(MIN(E36:U36)=1,-COUNTIF((E36:U36),1),ROUND(AVERAGE(E36:U36),0))</f>
        <v>#DIV/0!</v>
      </c>
      <c r="W36" s="75"/>
      <c r="X36" s="91"/>
      <c r="Y36" s="40"/>
      <c r="AA36" s="84"/>
      <c r="AB36" s="51"/>
      <c r="AC36" s="51"/>
      <c r="AD36" s="51"/>
      <c r="AE36" s="85"/>
      <c r="AF36" s="84"/>
      <c r="AG36" s="51"/>
      <c r="AH36" s="51"/>
      <c r="AI36" s="51"/>
      <c r="AJ36" s="85"/>
    </row>
    <row r="37" spans="1:49">
      <c r="A37" s="116" t="s">
        <v>111</v>
      </c>
      <c r="B37" s="25"/>
      <c r="C37" s="32"/>
      <c r="D37" s="33"/>
      <c r="E37" s="28"/>
      <c r="F37" s="9"/>
      <c r="G37" s="36"/>
      <c r="H37" s="36"/>
      <c r="I37" s="36"/>
      <c r="J37" s="9"/>
      <c r="K37" s="9"/>
      <c r="L37" s="104"/>
      <c r="M37" s="28"/>
      <c r="N37" s="9"/>
      <c r="O37" s="9"/>
      <c r="P37" s="9"/>
      <c r="Q37" s="9"/>
      <c r="R37" s="9"/>
      <c r="S37" s="9"/>
      <c r="T37" s="9"/>
      <c r="U37" s="9"/>
      <c r="V37" s="36" t="e">
        <f>IF(MIN(E37:U37)=1,-COUNTIF((E37:U37),1),ROUND(AVERAGE(E37:U37),0))</f>
        <v>#DIV/0!</v>
      </c>
      <c r="W37" s="75"/>
      <c r="X37" s="91"/>
      <c r="Y37" s="40"/>
      <c r="AA37" s="84"/>
      <c r="AB37" s="51"/>
      <c r="AC37" s="51"/>
      <c r="AD37" s="51"/>
      <c r="AE37" s="85"/>
      <c r="AF37" s="84"/>
      <c r="AG37" s="51"/>
      <c r="AH37" s="51"/>
      <c r="AI37" s="51"/>
      <c r="AJ37" s="85"/>
    </row>
    <row r="38" spans="1:49">
      <c r="A38" s="116" t="s">
        <v>112</v>
      </c>
      <c r="B38" s="25"/>
      <c r="C38" s="32"/>
      <c r="D38" s="33"/>
      <c r="E38" s="28"/>
      <c r="F38" s="9"/>
      <c r="G38" s="36"/>
      <c r="H38" s="36"/>
      <c r="I38" s="36"/>
      <c r="J38" s="9"/>
      <c r="K38" s="9"/>
      <c r="L38" s="104"/>
      <c r="M38" s="28"/>
      <c r="N38" s="9"/>
      <c r="O38" s="9"/>
      <c r="P38" s="9"/>
      <c r="Q38" s="9"/>
      <c r="R38" s="9"/>
      <c r="S38" s="9"/>
      <c r="T38" s="9"/>
      <c r="U38" s="9"/>
      <c r="V38" s="36" t="e">
        <f>IF(MIN(E38:U38)=1,-COUNTIF((E38:U38),1),ROUND(AVERAGE(E38:U38),0))</f>
        <v>#DIV/0!</v>
      </c>
      <c r="W38" s="75"/>
      <c r="X38" s="91"/>
      <c r="Y38" s="40"/>
      <c r="AA38" s="84" t="e">
        <f>IF(AND($X38="M",#REF!= 5),1,0)</f>
        <v>#REF!</v>
      </c>
      <c r="AB38" s="51" t="e">
        <f>IF(AND($X38="M",#REF!= 4),1,0)</f>
        <v>#REF!</v>
      </c>
      <c r="AC38" s="51" t="e">
        <f>IF(AND($X38="M",#REF!= 3),1,0)</f>
        <v>#REF!</v>
      </c>
      <c r="AD38" s="51" t="e">
        <f>IF(AND($X38="M",#REF!= 2),1,0)</f>
        <v>#REF!</v>
      </c>
      <c r="AE38" s="85" t="e">
        <f>IF(AND($X38="M",#REF!&lt; 0),1,0)</f>
        <v>#REF!</v>
      </c>
      <c r="AF38" s="84" t="e">
        <f>IF(AND($X38="M",#REF!= -1),1,0)</f>
        <v>#REF!</v>
      </c>
      <c r="AG38" s="51" t="e">
        <f>IF(AND($X38="M",#REF!= -2),1,0)</f>
        <v>#REF!</v>
      </c>
      <c r="AH38" s="51" t="e">
        <f>IF(AND($X38="M",#REF!= -3),1,0)</f>
        <v>#REF!</v>
      </c>
      <c r="AI38" s="51" t="e">
        <f>IF(AND($X38="M",#REF!= -4),1,0)</f>
        <v>#REF!</v>
      </c>
      <c r="AJ38" s="85" t="e">
        <f>IF(AND($X38="M",#REF!&lt; -4),1,0)</f>
        <v>#REF!</v>
      </c>
    </row>
    <row r="39" spans="1:49" ht="13.5" thickBot="1">
      <c r="A39" s="20"/>
      <c r="B39" s="26" t="s">
        <v>38</v>
      </c>
      <c r="C39" s="34">
        <f>SUM(C6:C38)</f>
        <v>0</v>
      </c>
      <c r="D39" s="35">
        <f>SUM(D6:D38)</f>
        <v>0</v>
      </c>
      <c r="E39" s="29"/>
      <c r="F39" s="10"/>
      <c r="G39" s="10"/>
      <c r="H39" s="10"/>
      <c r="I39" s="10"/>
      <c r="J39" s="10"/>
      <c r="K39" s="10"/>
      <c r="L39" s="105"/>
      <c r="M39" s="29"/>
      <c r="N39" s="10"/>
      <c r="O39" s="10"/>
      <c r="P39" s="10"/>
      <c r="Q39" s="10"/>
      <c r="R39" s="10"/>
      <c r="S39" s="10"/>
      <c r="T39" s="10"/>
      <c r="U39" s="10"/>
      <c r="V39" s="10"/>
      <c r="W39" s="40"/>
      <c r="AS39" s="112"/>
      <c r="AT39" s="112"/>
      <c r="AU39" s="112"/>
      <c r="AV39" s="112"/>
      <c r="AW39" s="112"/>
    </row>
    <row r="40" spans="1:49" ht="13.5" thickTop="1">
      <c r="A40" s="134" t="s">
        <v>40</v>
      </c>
      <c r="B40" s="135"/>
      <c r="C40" s="136"/>
      <c r="D40" s="19">
        <v>5</v>
      </c>
      <c r="E40" s="9">
        <f t="shared" ref="E40:U40" si="0">COUNTIF((E$6:E$38),5)</f>
        <v>0</v>
      </c>
      <c r="F40" s="9">
        <f t="shared" si="0"/>
        <v>0</v>
      </c>
      <c r="G40" s="9">
        <f t="shared" si="0"/>
        <v>0</v>
      </c>
      <c r="H40" s="9">
        <f t="shared" si="0"/>
        <v>0</v>
      </c>
      <c r="I40" s="9">
        <f t="shared" si="0"/>
        <v>0</v>
      </c>
      <c r="J40" s="9">
        <f t="shared" si="0"/>
        <v>0</v>
      </c>
      <c r="K40" s="9">
        <f t="shared" si="0"/>
        <v>0</v>
      </c>
      <c r="L40" s="104">
        <f t="shared" si="0"/>
        <v>0</v>
      </c>
      <c r="M40" s="28">
        <f t="shared" si="0"/>
        <v>0</v>
      </c>
      <c r="N40" s="9">
        <f t="shared" si="0"/>
        <v>0</v>
      </c>
      <c r="O40" s="9">
        <f t="shared" si="0"/>
        <v>0</v>
      </c>
      <c r="P40" s="9">
        <f t="shared" si="0"/>
        <v>0</v>
      </c>
      <c r="Q40" s="9">
        <f t="shared" si="0"/>
        <v>0</v>
      </c>
      <c r="R40" s="9">
        <f t="shared" si="0"/>
        <v>0</v>
      </c>
      <c r="S40" s="9">
        <f t="shared" si="0"/>
        <v>0</v>
      </c>
      <c r="T40" s="9">
        <f t="shared" si="0"/>
        <v>0</v>
      </c>
      <c r="U40" s="9">
        <f t="shared" si="0"/>
        <v>0</v>
      </c>
      <c r="V40" s="10"/>
      <c r="W40" s="40"/>
      <c r="AS40" s="112"/>
      <c r="AT40" s="112"/>
      <c r="AU40" s="112"/>
      <c r="AV40" s="112"/>
      <c r="AW40" s="112"/>
    </row>
    <row r="41" spans="1:49">
      <c r="A41" s="135"/>
      <c r="B41" s="135"/>
      <c r="C41" s="135"/>
      <c r="D41" s="16">
        <v>4</v>
      </c>
      <c r="E41" s="9">
        <f t="shared" ref="E41:U41" si="1">COUNTIF((E$6:E$38),4)</f>
        <v>0</v>
      </c>
      <c r="F41" s="9">
        <f t="shared" si="1"/>
        <v>0</v>
      </c>
      <c r="G41" s="9">
        <f t="shared" si="1"/>
        <v>0</v>
      </c>
      <c r="H41" s="9">
        <f t="shared" si="1"/>
        <v>0</v>
      </c>
      <c r="I41" s="9">
        <f t="shared" si="1"/>
        <v>0</v>
      </c>
      <c r="J41" s="9">
        <f t="shared" si="1"/>
        <v>0</v>
      </c>
      <c r="K41" s="9">
        <f t="shared" si="1"/>
        <v>0</v>
      </c>
      <c r="L41" s="104">
        <f t="shared" si="1"/>
        <v>0</v>
      </c>
      <c r="M41" s="28">
        <f t="shared" si="1"/>
        <v>0</v>
      </c>
      <c r="N41" s="9">
        <f t="shared" si="1"/>
        <v>0</v>
      </c>
      <c r="O41" s="9">
        <f t="shared" si="1"/>
        <v>0</v>
      </c>
      <c r="P41" s="9">
        <f t="shared" si="1"/>
        <v>0</v>
      </c>
      <c r="Q41" s="9">
        <f t="shared" si="1"/>
        <v>0</v>
      </c>
      <c r="R41" s="9">
        <f t="shared" si="1"/>
        <v>0</v>
      </c>
      <c r="S41" s="9">
        <f t="shared" si="1"/>
        <v>0</v>
      </c>
      <c r="T41" s="9">
        <f t="shared" si="1"/>
        <v>0</v>
      </c>
      <c r="U41" s="9">
        <f t="shared" si="1"/>
        <v>0</v>
      </c>
      <c r="V41" s="10"/>
      <c r="W41" s="40"/>
    </row>
    <row r="42" spans="1:49">
      <c r="A42" s="135"/>
      <c r="B42" s="135"/>
      <c r="C42" s="135"/>
      <c r="D42" s="16">
        <v>3</v>
      </c>
      <c r="E42" s="9">
        <f t="shared" ref="E42:U42" si="2">COUNTIF((E$6:E$38),3)</f>
        <v>0</v>
      </c>
      <c r="F42" s="9">
        <f t="shared" si="2"/>
        <v>0</v>
      </c>
      <c r="G42" s="9">
        <f t="shared" si="2"/>
        <v>0</v>
      </c>
      <c r="H42" s="9">
        <f t="shared" si="2"/>
        <v>0</v>
      </c>
      <c r="I42" s="9">
        <f t="shared" si="2"/>
        <v>0</v>
      </c>
      <c r="J42" s="9">
        <f t="shared" si="2"/>
        <v>0</v>
      </c>
      <c r="K42" s="9">
        <f t="shared" si="2"/>
        <v>0</v>
      </c>
      <c r="L42" s="104">
        <f t="shared" si="2"/>
        <v>0</v>
      </c>
      <c r="M42" s="28">
        <f t="shared" si="2"/>
        <v>0</v>
      </c>
      <c r="N42" s="9">
        <f t="shared" si="2"/>
        <v>0</v>
      </c>
      <c r="O42" s="9">
        <f t="shared" si="2"/>
        <v>0</v>
      </c>
      <c r="P42" s="9">
        <f t="shared" si="2"/>
        <v>0</v>
      </c>
      <c r="Q42" s="9">
        <f t="shared" si="2"/>
        <v>0</v>
      </c>
      <c r="R42" s="9">
        <f t="shared" si="2"/>
        <v>0</v>
      </c>
      <c r="S42" s="9">
        <f t="shared" si="2"/>
        <v>0</v>
      </c>
      <c r="T42" s="9">
        <f t="shared" si="2"/>
        <v>0</v>
      </c>
      <c r="U42" s="9">
        <f t="shared" si="2"/>
        <v>0</v>
      </c>
      <c r="V42" s="10"/>
      <c r="W42" s="40"/>
    </row>
    <row r="43" spans="1:49">
      <c r="A43" s="135"/>
      <c r="B43" s="135"/>
      <c r="C43" s="135"/>
      <c r="D43" s="16">
        <v>2</v>
      </c>
      <c r="E43" s="9">
        <f t="shared" ref="E43:U43" si="3">COUNTIF((E$6:E$38),2)</f>
        <v>0</v>
      </c>
      <c r="F43" s="9">
        <f t="shared" si="3"/>
        <v>0</v>
      </c>
      <c r="G43" s="9">
        <f t="shared" si="3"/>
        <v>0</v>
      </c>
      <c r="H43" s="9">
        <f t="shared" si="3"/>
        <v>0</v>
      </c>
      <c r="I43" s="9">
        <f t="shared" si="3"/>
        <v>0</v>
      </c>
      <c r="J43" s="9">
        <f t="shared" si="3"/>
        <v>0</v>
      </c>
      <c r="K43" s="9">
        <f t="shared" si="3"/>
        <v>0</v>
      </c>
      <c r="L43" s="104">
        <f t="shared" si="3"/>
        <v>0</v>
      </c>
      <c r="M43" s="28">
        <f t="shared" si="3"/>
        <v>0</v>
      </c>
      <c r="N43" s="9">
        <f t="shared" si="3"/>
        <v>0</v>
      </c>
      <c r="O43" s="9">
        <f t="shared" si="3"/>
        <v>0</v>
      </c>
      <c r="P43" s="9">
        <f t="shared" si="3"/>
        <v>0</v>
      </c>
      <c r="Q43" s="9">
        <f t="shared" si="3"/>
        <v>0</v>
      </c>
      <c r="R43" s="9">
        <f t="shared" si="3"/>
        <v>0</v>
      </c>
      <c r="S43" s="9">
        <f t="shared" si="3"/>
        <v>0</v>
      </c>
      <c r="T43" s="9">
        <f t="shared" si="3"/>
        <v>0</v>
      </c>
      <c r="U43" s="9">
        <f t="shared" si="3"/>
        <v>0</v>
      </c>
      <c r="V43" s="10"/>
      <c r="W43" s="40"/>
    </row>
    <row r="44" spans="1:49">
      <c r="A44" s="135"/>
      <c r="B44" s="135"/>
      <c r="C44" s="135"/>
      <c r="D44" s="16">
        <v>1</v>
      </c>
      <c r="E44" s="9">
        <f t="shared" ref="E44:U44" si="4">COUNTIF((E$6:E$38),1)</f>
        <v>0</v>
      </c>
      <c r="F44" s="9">
        <f t="shared" si="4"/>
        <v>0</v>
      </c>
      <c r="G44" s="9">
        <f t="shared" si="4"/>
        <v>0</v>
      </c>
      <c r="H44" s="9">
        <f t="shared" si="4"/>
        <v>0</v>
      </c>
      <c r="I44" s="9">
        <f t="shared" si="4"/>
        <v>0</v>
      </c>
      <c r="J44" s="9">
        <f t="shared" si="4"/>
        <v>0</v>
      </c>
      <c r="K44" s="9">
        <f t="shared" si="4"/>
        <v>0</v>
      </c>
      <c r="L44" s="104">
        <f t="shared" si="4"/>
        <v>0</v>
      </c>
      <c r="M44" s="28">
        <f t="shared" si="4"/>
        <v>0</v>
      </c>
      <c r="N44" s="9">
        <f t="shared" si="4"/>
        <v>0</v>
      </c>
      <c r="O44" s="9">
        <f t="shared" si="4"/>
        <v>0</v>
      </c>
      <c r="P44" s="9">
        <f t="shared" si="4"/>
        <v>0</v>
      </c>
      <c r="Q44" s="9">
        <f t="shared" si="4"/>
        <v>0</v>
      </c>
      <c r="R44" s="9">
        <f t="shared" si="4"/>
        <v>0</v>
      </c>
      <c r="S44" s="9">
        <f t="shared" si="4"/>
        <v>0</v>
      </c>
      <c r="T44" s="9">
        <f t="shared" si="4"/>
        <v>0</v>
      </c>
      <c r="U44" s="9">
        <f t="shared" si="4"/>
        <v>0</v>
      </c>
      <c r="V44" s="10"/>
      <c r="W44" s="40"/>
    </row>
    <row r="45" spans="1:49">
      <c r="A45" s="123" t="s">
        <v>41</v>
      </c>
      <c r="B45" s="124"/>
      <c r="C45" s="124"/>
      <c r="D45" s="124"/>
      <c r="E45" s="12" t="e">
        <f t="shared" ref="E45:T45" si="5">100*SUM(E40:E43)/COUNT(E6:E38)</f>
        <v>#DIV/0!</v>
      </c>
      <c r="F45" s="12" t="e">
        <f t="shared" si="5"/>
        <v>#DIV/0!</v>
      </c>
      <c r="G45" s="12" t="e">
        <f t="shared" si="5"/>
        <v>#DIV/0!</v>
      </c>
      <c r="H45" s="12" t="e">
        <f t="shared" si="5"/>
        <v>#DIV/0!</v>
      </c>
      <c r="I45" s="12" t="e">
        <f t="shared" si="5"/>
        <v>#DIV/0!</v>
      </c>
      <c r="J45" s="12" t="e">
        <f t="shared" si="5"/>
        <v>#DIV/0!</v>
      </c>
      <c r="K45" s="12" t="e">
        <f t="shared" si="5"/>
        <v>#DIV/0!</v>
      </c>
      <c r="L45" s="106" t="e">
        <f t="shared" si="5"/>
        <v>#DIV/0!</v>
      </c>
      <c r="M45" s="102" t="e">
        <f t="shared" si="5"/>
        <v>#DIV/0!</v>
      </c>
      <c r="N45" s="12" t="e">
        <f t="shared" si="5"/>
        <v>#DIV/0!</v>
      </c>
      <c r="O45" s="12" t="e">
        <f t="shared" si="5"/>
        <v>#DIV/0!</v>
      </c>
      <c r="P45" s="12" t="e">
        <f t="shared" si="5"/>
        <v>#DIV/0!</v>
      </c>
      <c r="Q45" s="12" t="e">
        <f t="shared" si="5"/>
        <v>#DIV/0!</v>
      </c>
      <c r="R45" s="12" t="e">
        <f t="shared" si="5"/>
        <v>#DIV/0!</v>
      </c>
      <c r="S45" s="12" t="e">
        <f t="shared" si="5"/>
        <v>#DIV/0!</v>
      </c>
      <c r="T45" s="12" t="e">
        <f t="shared" si="5"/>
        <v>#DIV/0!</v>
      </c>
      <c r="U45" s="12">
        <f>100*SUM(U40:U43)/36</f>
        <v>0</v>
      </c>
      <c r="V45" s="13"/>
      <c r="W45" s="78"/>
    </row>
    <row r="46" spans="1:49">
      <c r="A46" s="123" t="s">
        <v>42</v>
      </c>
      <c r="B46" s="124"/>
      <c r="C46" s="124"/>
      <c r="D46" s="124"/>
      <c r="E46" s="12" t="e">
        <f>100-E45</f>
        <v>#DIV/0!</v>
      </c>
      <c r="F46" s="12" t="e">
        <f t="shared" ref="F46:T46" si="6">100-F45</f>
        <v>#DIV/0!</v>
      </c>
      <c r="G46" s="12" t="e">
        <f t="shared" si="6"/>
        <v>#DIV/0!</v>
      </c>
      <c r="H46" s="12" t="e">
        <f t="shared" si="6"/>
        <v>#DIV/0!</v>
      </c>
      <c r="I46" s="12" t="e">
        <f t="shared" si="6"/>
        <v>#DIV/0!</v>
      </c>
      <c r="J46" s="12" t="e">
        <f t="shared" si="6"/>
        <v>#DIV/0!</v>
      </c>
      <c r="K46" s="12" t="e">
        <f t="shared" si="6"/>
        <v>#DIV/0!</v>
      </c>
      <c r="L46" s="106" t="e">
        <f t="shared" si="6"/>
        <v>#DIV/0!</v>
      </c>
      <c r="M46" s="102" t="e">
        <f t="shared" si="6"/>
        <v>#DIV/0!</v>
      </c>
      <c r="N46" s="12" t="e">
        <f t="shared" si="6"/>
        <v>#DIV/0!</v>
      </c>
      <c r="O46" s="12" t="e">
        <f t="shared" si="6"/>
        <v>#DIV/0!</v>
      </c>
      <c r="P46" s="12" t="e">
        <f t="shared" si="6"/>
        <v>#DIV/0!</v>
      </c>
      <c r="Q46" s="12" t="e">
        <f t="shared" si="6"/>
        <v>#DIV/0!</v>
      </c>
      <c r="R46" s="12" t="e">
        <f t="shared" si="6"/>
        <v>#DIV/0!</v>
      </c>
      <c r="S46" s="12" t="e">
        <f t="shared" si="6"/>
        <v>#DIV/0!</v>
      </c>
      <c r="T46" s="12" t="e">
        <f t="shared" si="6"/>
        <v>#DIV/0!</v>
      </c>
      <c r="U46" s="12">
        <v>0</v>
      </c>
      <c r="V46" s="14"/>
      <c r="W46" s="79"/>
    </row>
    <row r="47" spans="1:49">
      <c r="A47" s="123" t="s">
        <v>43</v>
      </c>
      <c r="B47" s="124"/>
      <c r="C47" s="124"/>
      <c r="D47" s="124"/>
      <c r="E47" s="15" t="e">
        <f t="shared" ref="E47:U47" si="7">SUM(E6:E38)/COUNT(E6:E38)</f>
        <v>#DIV/0!</v>
      </c>
      <c r="F47" s="15" t="e">
        <f t="shared" si="7"/>
        <v>#DIV/0!</v>
      </c>
      <c r="G47" s="15" t="e">
        <f t="shared" si="7"/>
        <v>#DIV/0!</v>
      </c>
      <c r="H47" s="15" t="e">
        <f t="shared" si="7"/>
        <v>#DIV/0!</v>
      </c>
      <c r="I47" s="15" t="e">
        <f t="shared" si="7"/>
        <v>#DIV/0!</v>
      </c>
      <c r="J47" s="15" t="e">
        <f t="shared" si="7"/>
        <v>#DIV/0!</v>
      </c>
      <c r="K47" s="15" t="e">
        <f t="shared" si="7"/>
        <v>#DIV/0!</v>
      </c>
      <c r="L47" s="107" t="e">
        <f t="shared" si="7"/>
        <v>#DIV/0!</v>
      </c>
      <c r="M47" s="103" t="e">
        <f t="shared" si="7"/>
        <v>#DIV/0!</v>
      </c>
      <c r="N47" s="15" t="e">
        <f t="shared" si="7"/>
        <v>#DIV/0!</v>
      </c>
      <c r="O47" s="15" t="e">
        <f t="shared" si="7"/>
        <v>#DIV/0!</v>
      </c>
      <c r="P47" s="15" t="e">
        <f t="shared" si="7"/>
        <v>#DIV/0!</v>
      </c>
      <c r="Q47" s="15" t="e">
        <f t="shared" si="7"/>
        <v>#DIV/0!</v>
      </c>
      <c r="R47" s="15" t="e">
        <f t="shared" si="7"/>
        <v>#DIV/0!</v>
      </c>
      <c r="S47" s="15" t="e">
        <f t="shared" si="7"/>
        <v>#DIV/0!</v>
      </c>
      <c r="T47" s="15" t="e">
        <f t="shared" si="7"/>
        <v>#DIV/0!</v>
      </c>
      <c r="U47" s="15" t="e">
        <f t="shared" si="7"/>
        <v>#DIV/0!</v>
      </c>
      <c r="V47" s="15" t="e">
        <f>SUM(V6:V38)/COUNT(V6:V38)</f>
        <v>#DIV/0!</v>
      </c>
      <c r="W47" s="80"/>
    </row>
    <row r="49" spans="1:19">
      <c r="A49" s="125" t="s">
        <v>44</v>
      </c>
      <c r="B49" s="126"/>
      <c r="C49" s="11">
        <f>COUNTIF(X6:X38,"m")</f>
        <v>0</v>
      </c>
      <c r="E49" s="6"/>
      <c r="F49" s="6"/>
      <c r="G49" s="6"/>
      <c r="H49" s="6"/>
      <c r="I49" s="125" t="s">
        <v>47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</row>
    <row r="50" spans="1:19">
      <c r="A50" s="125" t="s">
        <v>45</v>
      </c>
      <c r="B50" s="126"/>
      <c r="C50" s="11">
        <f>COUNTIF(X6:X38,"ž")</f>
        <v>0</v>
      </c>
      <c r="E50" s="6"/>
      <c r="F50" s="6"/>
      <c r="G50" s="6"/>
      <c r="H50" s="6"/>
      <c r="I50" s="125" t="s">
        <v>48</v>
      </c>
      <c r="J50" s="125"/>
      <c r="K50" s="125"/>
      <c r="L50" s="125"/>
      <c r="M50" s="125"/>
      <c r="N50" s="142"/>
      <c r="O50" s="125" t="s">
        <v>49</v>
      </c>
      <c r="P50" s="125"/>
      <c r="Q50" s="125"/>
      <c r="R50" s="125"/>
      <c r="S50" s="125"/>
    </row>
    <row r="51" spans="1:19">
      <c r="A51" s="125" t="s">
        <v>46</v>
      </c>
      <c r="B51" s="126"/>
      <c r="C51" s="11">
        <f>C49+C50</f>
        <v>0</v>
      </c>
      <c r="E51" s="6"/>
      <c r="F51" s="6"/>
      <c r="G51" s="6"/>
      <c r="H51" s="6"/>
      <c r="I51" s="17">
        <v>5</v>
      </c>
      <c r="J51" s="17">
        <v>4</v>
      </c>
      <c r="K51" s="17">
        <v>3</v>
      </c>
      <c r="L51" s="17">
        <v>2</v>
      </c>
      <c r="M51" s="17">
        <v>1</v>
      </c>
      <c r="N51" s="142"/>
      <c r="O51" s="17">
        <v>5</v>
      </c>
      <c r="P51" s="17">
        <v>4</v>
      </c>
      <c r="Q51" s="17">
        <v>3</v>
      </c>
      <c r="R51" s="17">
        <v>2</v>
      </c>
      <c r="S51" s="17">
        <v>1</v>
      </c>
    </row>
    <row r="52" spans="1:19">
      <c r="E52" s="120" t="s">
        <v>50</v>
      </c>
      <c r="F52" s="121"/>
      <c r="G52" s="121"/>
      <c r="H52" s="122"/>
      <c r="I52" s="115">
        <f>G40</f>
        <v>0</v>
      </c>
      <c r="J52" s="115"/>
      <c r="K52" s="115"/>
      <c r="L52" s="115"/>
      <c r="M52" s="115"/>
      <c r="N52" s="142"/>
      <c r="O52" s="115"/>
      <c r="P52" s="115"/>
      <c r="Q52" s="115"/>
      <c r="R52" s="115"/>
      <c r="S52" s="115"/>
    </row>
    <row r="53" spans="1:19">
      <c r="E53" s="120" t="s">
        <v>51</v>
      </c>
      <c r="F53" s="121"/>
      <c r="G53" s="121"/>
      <c r="H53" s="122"/>
      <c r="I53" s="115"/>
      <c r="J53" s="115"/>
      <c r="K53" s="115"/>
      <c r="L53" s="115"/>
      <c r="M53" s="115"/>
      <c r="N53" s="142"/>
      <c r="O53" s="115">
        <f>G40</f>
        <v>0</v>
      </c>
      <c r="P53" s="115">
        <f>G41</f>
        <v>0</v>
      </c>
      <c r="Q53" s="115">
        <f>G42</f>
        <v>0</v>
      </c>
      <c r="R53" s="115">
        <f>G43</f>
        <v>0</v>
      </c>
      <c r="S53" s="115">
        <f>G44</f>
        <v>0</v>
      </c>
    </row>
    <row r="54" spans="1:19">
      <c r="E54" s="120" t="s">
        <v>52</v>
      </c>
      <c r="F54" s="121"/>
      <c r="G54" s="121"/>
      <c r="H54" s="122"/>
      <c r="I54" s="115"/>
      <c r="J54" s="115"/>
      <c r="K54" s="115"/>
      <c r="L54" s="115"/>
      <c r="M54" s="115"/>
      <c r="N54" s="142"/>
      <c r="O54" s="115">
        <f>H40</f>
        <v>0</v>
      </c>
      <c r="P54" s="115">
        <f>H41</f>
        <v>0</v>
      </c>
      <c r="Q54" s="115">
        <f>H42</f>
        <v>0</v>
      </c>
      <c r="R54" s="115">
        <f>H43</f>
        <v>0</v>
      </c>
      <c r="S54" s="115">
        <f>H44</f>
        <v>0</v>
      </c>
    </row>
    <row r="55" spans="1:19">
      <c r="E55" s="120" t="s">
        <v>53</v>
      </c>
      <c r="F55" s="121"/>
      <c r="G55" s="121"/>
      <c r="H55" s="122"/>
      <c r="I55" s="8">
        <f>F40</f>
        <v>0</v>
      </c>
      <c r="J55" s="8">
        <f>F41</f>
        <v>0</v>
      </c>
      <c r="K55" s="8">
        <f>F42</f>
        <v>0</v>
      </c>
      <c r="L55" s="8">
        <f>F43</f>
        <v>0</v>
      </c>
      <c r="M55" s="8">
        <f>F44</f>
        <v>0</v>
      </c>
      <c r="N55" s="142"/>
      <c r="O55" s="115"/>
      <c r="P55" s="115"/>
      <c r="Q55" s="115"/>
      <c r="R55" s="115"/>
      <c r="S55" s="115"/>
    </row>
  </sheetData>
  <sheetProtection formatCells="0"/>
  <mergeCells count="25">
    <mergeCell ref="C2:P2"/>
    <mergeCell ref="C3:D3"/>
    <mergeCell ref="A45:D45"/>
    <mergeCell ref="A46:D46"/>
    <mergeCell ref="E3:U3"/>
    <mergeCell ref="A40:C44"/>
    <mergeCell ref="Q1:V2"/>
    <mergeCell ref="C1:P1"/>
    <mergeCell ref="E4:L4"/>
    <mergeCell ref="M4:U4"/>
    <mergeCell ref="AK3:AO3"/>
    <mergeCell ref="E54:H54"/>
    <mergeCell ref="E55:H55"/>
    <mergeCell ref="A47:D47"/>
    <mergeCell ref="A49:B49"/>
    <mergeCell ref="E52:H52"/>
    <mergeCell ref="E53:H53"/>
    <mergeCell ref="A51:B51"/>
    <mergeCell ref="A50:B50"/>
    <mergeCell ref="AA3:AE3"/>
    <mergeCell ref="AF3:AJ3"/>
    <mergeCell ref="I50:M50"/>
    <mergeCell ref="N50:N55"/>
    <mergeCell ref="O50:S50"/>
    <mergeCell ref="I49:S49"/>
  </mergeCells>
  <phoneticPr fontId="1" type="noConversion"/>
  <conditionalFormatting sqref="Y6:Y38 E6:W38">
    <cfRule type="cellIs" dxfId="1" priority="1" stopIfTrue="1" operator="equal">
      <formula>1</formula>
    </cfRule>
    <cfRule type="cellIs" dxfId="0" priority="2" stopIfTrue="1" operator="lessThan">
      <formula>0</formula>
    </cfRule>
  </conditionalFormatting>
  <pageMargins left="0.59055118110236227" right="0.59055118110236227" top="0.39370078740157483" bottom="0.39370078740157483" header="0.51181102362204722" footer="0.51181102362204722"/>
  <pageSetup paperSize="9" orientation="portrait" horizontalDpi="4294967293" r:id="rId1"/>
  <headerFooter alignWithMargins="0">
    <oddHeader>&amp;RŠkolska godina 2010./2011.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V23" sqref="V23"/>
    </sheetView>
  </sheetViews>
  <sheetFormatPr defaultRowHeight="12.75"/>
  <cols>
    <col min="1" max="1" width="6.85546875" bestFit="1" customWidth="1"/>
    <col min="2" max="2" width="6.28515625" customWidth="1"/>
    <col min="3" max="3" width="7" customWidth="1"/>
    <col min="4" max="4" width="5.5703125" bestFit="1" customWidth="1"/>
    <col min="5" max="5" width="7" customWidth="1"/>
    <col min="6" max="6" width="5.42578125" customWidth="1"/>
    <col min="7" max="7" width="5" customWidth="1"/>
    <col min="8" max="8" width="6.42578125" customWidth="1"/>
    <col min="9" max="9" width="6.7109375" customWidth="1"/>
    <col min="10" max="10" width="7" customWidth="1"/>
    <col min="11" max="11" width="6.28515625" customWidth="1"/>
    <col min="12" max="12" width="5.5703125" customWidth="1"/>
    <col min="13" max="13" width="4.140625" customWidth="1"/>
    <col min="14" max="14" width="17.42578125" hidden="1" customWidth="1"/>
    <col min="15" max="15" width="11.85546875" customWidth="1"/>
    <col min="16" max="16" width="3.5703125" customWidth="1"/>
  </cols>
  <sheetData>
    <row r="1" spans="1:17" ht="12.75" customHeight="1">
      <c r="A1" s="147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55"/>
    </row>
    <row r="2" spans="1:17" ht="13.5" thickBot="1">
      <c r="A2" s="45" t="s">
        <v>55</v>
      </c>
      <c r="B2" s="56"/>
      <c r="C2" s="74" t="s">
        <v>56</v>
      </c>
      <c r="D2" s="159"/>
      <c r="E2" s="159"/>
      <c r="F2" s="159"/>
      <c r="G2" s="159"/>
      <c r="H2" s="159"/>
      <c r="I2" s="159"/>
      <c r="J2" s="74" t="s">
        <v>57</v>
      </c>
      <c r="K2" s="56"/>
      <c r="L2" s="56"/>
      <c r="M2" s="57"/>
      <c r="N2" s="57"/>
      <c r="O2" s="57"/>
      <c r="P2" s="57"/>
    </row>
    <row r="3" spans="1:17" ht="13.5" thickTop="1">
      <c r="A3" s="160" t="s">
        <v>58</v>
      </c>
      <c r="B3" s="161"/>
      <c r="C3" s="161"/>
      <c r="D3" s="161"/>
      <c r="E3" s="166" t="s">
        <v>72</v>
      </c>
      <c r="F3" s="162" t="s">
        <v>62</v>
      </c>
      <c r="G3" s="164" t="s">
        <v>63</v>
      </c>
      <c r="H3" s="164"/>
      <c r="I3" s="161" t="s">
        <v>64</v>
      </c>
      <c r="J3" s="161"/>
      <c r="K3" s="161" t="s">
        <v>65</v>
      </c>
      <c r="L3" s="161"/>
      <c r="M3" s="161" t="s">
        <v>66</v>
      </c>
      <c r="N3" s="161"/>
      <c r="O3" s="161" t="s">
        <v>67</v>
      </c>
      <c r="P3" s="165"/>
    </row>
    <row r="4" spans="1:17" ht="13.5" thickBot="1">
      <c r="A4" s="44" t="s">
        <v>59</v>
      </c>
      <c r="B4" s="42" t="s">
        <v>60</v>
      </c>
      <c r="C4" s="68" t="s">
        <v>61</v>
      </c>
      <c r="D4" s="67" t="s">
        <v>40</v>
      </c>
      <c r="E4" s="167"/>
      <c r="F4" s="163"/>
      <c r="G4" s="43" t="s">
        <v>68</v>
      </c>
      <c r="H4" s="43" t="s">
        <v>69</v>
      </c>
      <c r="I4" s="43" t="s">
        <v>70</v>
      </c>
      <c r="J4" s="43" t="s">
        <v>71</v>
      </c>
      <c r="K4" s="43" t="s">
        <v>70</v>
      </c>
      <c r="L4" s="43" t="s">
        <v>71</v>
      </c>
      <c r="M4" s="43" t="s">
        <v>70</v>
      </c>
      <c r="N4" s="43" t="s">
        <v>71</v>
      </c>
      <c r="O4" s="43" t="s">
        <v>70</v>
      </c>
      <c r="P4" s="46" t="s">
        <v>71</v>
      </c>
    </row>
    <row r="5" spans="1:17" ht="14.25" thickTop="1" thickBot="1">
      <c r="A5" s="58">
        <f>'kraj nastavne god'!C49</f>
        <v>0</v>
      </c>
      <c r="B5" s="59">
        <f>'kraj nastavne god'!C50</f>
        <v>0</v>
      </c>
      <c r="C5" s="59">
        <v>0</v>
      </c>
      <c r="D5" s="59">
        <f>A5+B5</f>
        <v>0</v>
      </c>
      <c r="E5" s="59"/>
      <c r="F5" s="59"/>
      <c r="G5" s="59" t="e">
        <f>SUM('kraj nastavne god'!#REF!)</f>
        <v>#REF!</v>
      </c>
      <c r="H5" s="60" t="e">
        <f>G5*100/D5</f>
        <v>#REF!</v>
      </c>
      <c r="I5" s="92">
        <f>COUNTIF('kraj nastavne god'!AA6:AA38,1)</f>
        <v>0</v>
      </c>
      <c r="J5" s="59" t="e">
        <f>'kraj nastavne god'!#REF!-'Sati na kraju nastavne god'!I5</f>
        <v>#REF!</v>
      </c>
      <c r="K5" s="59">
        <f>COUNTIF('kraj nastavne god'!AB6:AB38,1)</f>
        <v>0</v>
      </c>
      <c r="L5" s="59" t="e">
        <f>'kraj nastavne god'!#REF!-'Sati na kraju nastavne god'!K5</f>
        <v>#REF!</v>
      </c>
      <c r="M5" s="59">
        <f>COUNTIF('kraj nastavne god'!AC6:AC38,1)</f>
        <v>0</v>
      </c>
      <c r="N5" s="59" t="e">
        <f>'kraj nastavne god'!#REF!-'Sati na kraju nastavne god'!M5</f>
        <v>#REF!</v>
      </c>
      <c r="O5" s="59">
        <f>COUNTIF('kraj nastavne god'!AD6:AD38,1)</f>
        <v>0</v>
      </c>
      <c r="P5" s="61" t="e">
        <f>'kraj nastavne god'!#REF!-'Sati na kraju nastavne god'!O5</f>
        <v>#REF!</v>
      </c>
    </row>
    <row r="6" spans="1:17" ht="14.25" thickTop="1" thickBo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7" ht="13.5" thickTop="1">
      <c r="A7" s="172" t="s">
        <v>78</v>
      </c>
      <c r="B7" s="173"/>
      <c r="C7" s="173"/>
      <c r="D7" s="173"/>
      <c r="E7" s="173"/>
      <c r="F7" s="173"/>
      <c r="G7" s="173"/>
      <c r="H7" s="173"/>
      <c r="I7" s="173"/>
      <c r="J7" s="174"/>
      <c r="K7" s="185" t="s">
        <v>80</v>
      </c>
      <c r="L7" s="186"/>
      <c r="M7" s="185" t="s">
        <v>3</v>
      </c>
      <c r="N7" s="189"/>
      <c r="O7" s="189"/>
      <c r="P7" s="190"/>
    </row>
    <row r="8" spans="1:17">
      <c r="A8" s="175">
        <v>1</v>
      </c>
      <c r="B8" s="176"/>
      <c r="C8" s="177">
        <v>2</v>
      </c>
      <c r="D8" s="176"/>
      <c r="E8" s="177">
        <v>3</v>
      </c>
      <c r="F8" s="176"/>
      <c r="G8" s="177">
        <v>4</v>
      </c>
      <c r="H8" s="176"/>
      <c r="I8" s="177" t="s">
        <v>79</v>
      </c>
      <c r="J8" s="176"/>
      <c r="K8" s="187"/>
      <c r="L8" s="188"/>
      <c r="M8" s="187"/>
      <c r="N8" s="191"/>
      <c r="O8" s="191"/>
      <c r="P8" s="192"/>
    </row>
    <row r="9" spans="1:17" ht="13.5" thickBot="1">
      <c r="A9" s="47" t="s">
        <v>70</v>
      </c>
      <c r="B9" s="48" t="s">
        <v>71</v>
      </c>
      <c r="C9" s="48" t="s">
        <v>70</v>
      </c>
      <c r="D9" s="48" t="s">
        <v>71</v>
      </c>
      <c r="E9" s="48" t="s">
        <v>70</v>
      </c>
      <c r="F9" s="48" t="s">
        <v>71</v>
      </c>
      <c r="G9" s="48" t="s">
        <v>70</v>
      </c>
      <c r="H9" s="48" t="s">
        <v>71</v>
      </c>
      <c r="I9" s="48" t="s">
        <v>70</v>
      </c>
      <c r="J9" s="48" t="s">
        <v>71</v>
      </c>
      <c r="K9" s="48" t="s">
        <v>70</v>
      </c>
      <c r="L9" s="48" t="s">
        <v>71</v>
      </c>
      <c r="M9" s="73" t="s">
        <v>81</v>
      </c>
      <c r="N9" s="73" t="s">
        <v>82</v>
      </c>
      <c r="O9" s="193" t="s">
        <v>40</v>
      </c>
      <c r="P9" s="194"/>
    </row>
    <row r="10" spans="1:17" ht="14.25" thickTop="1" thickBot="1">
      <c r="A10" s="69">
        <f>COUNTIF('kraj nastavne god'!AF6:AF38,1)</f>
        <v>0</v>
      </c>
      <c r="B10" s="70" t="e">
        <f>'kraj nastavne god'!AK6-'Sati na kraju nastavne god'!A10</f>
        <v>#REF!</v>
      </c>
      <c r="C10" s="70">
        <f>COUNTIF('kraj nastavne god'!AG6:AG38,1)</f>
        <v>0</v>
      </c>
      <c r="D10" s="70" t="e">
        <f>'kraj nastavne god'!AL6-'Sati na kraju nastavne god'!C10</f>
        <v>#REF!</v>
      </c>
      <c r="E10" s="70">
        <f>COUNTIF('kraj nastavne god'!AH6:AH38,1)</f>
        <v>0</v>
      </c>
      <c r="F10" s="70" t="e">
        <f>'kraj nastavne god'!AM6-'Sati na kraju nastavne god'!E10</f>
        <v>#REF!</v>
      </c>
      <c r="G10" s="70">
        <f>COUNTIF('kraj nastavne god'!AI6:AI38,1)</f>
        <v>0</v>
      </c>
      <c r="H10" s="70" t="e">
        <f>'kraj nastavne god'!AN6-'Sati na kraju nastavne god'!G10</f>
        <v>#REF!</v>
      </c>
      <c r="I10" s="70">
        <f>COUNTIF('kraj nastavne god'!AJ6:AJ38,1)</f>
        <v>0</v>
      </c>
      <c r="J10" s="70" t="e">
        <f>'kraj nastavne god'!AO6-'Sati na kraju nastavne god'!I10</f>
        <v>#REF!</v>
      </c>
      <c r="K10" s="70">
        <f>A5-SUM(I5,K5,M5,O5,A10,C10,E10,E10,G10,I10)</f>
        <v>0</v>
      </c>
      <c r="L10" s="70" t="e">
        <f>B5-SUM(J5,L5,N5,P5,B10,D10,F10,H10,J10)</f>
        <v>#REF!</v>
      </c>
      <c r="M10" s="70">
        <f>'kraj nastavne god'!C39</f>
        <v>0</v>
      </c>
      <c r="N10" s="70">
        <f>'kraj nastavne god'!D39</f>
        <v>0</v>
      </c>
      <c r="O10" s="195">
        <f>M10+N10</f>
        <v>0</v>
      </c>
      <c r="P10" s="196"/>
    </row>
    <row r="11" spans="1:17" ht="13.5" thickTop="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7" ht="13.5" thickBot="1">
      <c r="A12" s="178" t="s">
        <v>84</v>
      </c>
      <c r="B12" s="178"/>
      <c r="C12" s="178"/>
      <c r="D12" s="178"/>
      <c r="E12" s="178"/>
      <c r="F12" s="178"/>
      <c r="G12" s="178"/>
      <c r="H12" s="178"/>
      <c r="I12" s="49"/>
      <c r="J12" s="49"/>
      <c r="K12" s="49"/>
      <c r="L12" s="49"/>
      <c r="M12" s="49"/>
      <c r="N12" s="49"/>
      <c r="O12" s="171" t="s">
        <v>91</v>
      </c>
      <c r="P12" s="171"/>
    </row>
    <row r="13" spans="1:17" ht="14.25" thickTop="1">
      <c r="A13" s="179" t="s">
        <v>105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1"/>
      <c r="O13" s="63" t="s">
        <v>88</v>
      </c>
      <c r="P13" s="64"/>
    </row>
    <row r="14" spans="1:17" ht="13.5">
      <c r="A14" s="182" t="s">
        <v>85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4"/>
      <c r="O14" s="65" t="s">
        <v>89</v>
      </c>
      <c r="P14" s="66"/>
    </row>
    <row r="15" spans="1:17" ht="14.25" thickBot="1">
      <c r="A15" s="182" t="s">
        <v>86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148" t="s">
        <v>90</v>
      </c>
      <c r="P15" s="149"/>
    </row>
    <row r="16" spans="1:17" ht="15" thickTop="1" thickBot="1">
      <c r="A16" s="168" t="s">
        <v>87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0"/>
      <c r="O16" s="114"/>
      <c r="P16" s="62"/>
    </row>
    <row r="17" spans="1:17" ht="14.25" thickTop="1" thickBot="1">
      <c r="A17" s="147" t="s">
        <v>92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7" ht="13.5" thickTop="1">
      <c r="A18" s="153" t="s">
        <v>93</v>
      </c>
      <c r="B18" s="154"/>
      <c r="C18" s="154"/>
      <c r="D18" s="154"/>
      <c r="E18" s="154" t="s">
        <v>94</v>
      </c>
      <c r="F18" s="154"/>
      <c r="G18" s="154"/>
      <c r="H18" s="154"/>
      <c r="I18" s="157" t="s">
        <v>98</v>
      </c>
      <c r="J18" s="157"/>
      <c r="K18" s="157"/>
      <c r="L18" s="154" t="s">
        <v>95</v>
      </c>
      <c r="M18" s="154"/>
      <c r="N18" s="154"/>
      <c r="O18" s="154"/>
      <c r="P18" s="109"/>
      <c r="Q18" s="109"/>
    </row>
    <row r="19" spans="1:17" ht="13.5" thickBot="1">
      <c r="A19" s="155"/>
      <c r="B19" s="156"/>
      <c r="C19" s="156"/>
      <c r="D19" s="156"/>
      <c r="E19" s="156"/>
      <c r="F19" s="156"/>
      <c r="G19" s="156"/>
      <c r="H19" s="156"/>
      <c r="I19" s="71" t="s">
        <v>99</v>
      </c>
      <c r="J19" s="71" t="s">
        <v>100</v>
      </c>
      <c r="K19" s="72" t="s">
        <v>101</v>
      </c>
      <c r="L19" s="156" t="s">
        <v>96</v>
      </c>
      <c r="M19" s="156"/>
      <c r="N19" s="156" t="s">
        <v>97</v>
      </c>
      <c r="O19" s="158"/>
      <c r="P19" s="108"/>
      <c r="Q19" s="109"/>
    </row>
    <row r="20" spans="1:17" ht="14.25" thickTop="1">
      <c r="A20" s="152">
        <f>'kraj nastavne god'!E5</f>
        <v>0</v>
      </c>
      <c r="B20" s="150"/>
      <c r="C20" s="150"/>
      <c r="D20" s="150"/>
      <c r="E20" s="150"/>
      <c r="F20" s="150"/>
      <c r="G20" s="150"/>
      <c r="H20" s="150"/>
      <c r="I20" s="52"/>
      <c r="J20" s="54"/>
      <c r="K20" s="52"/>
      <c r="L20" s="150"/>
      <c r="M20" s="150"/>
      <c r="N20" s="150"/>
      <c r="O20" s="151"/>
      <c r="P20" s="108"/>
      <c r="Q20" s="109"/>
    </row>
    <row r="21" spans="1:17" ht="13.5">
      <c r="A21" s="202">
        <f>'kraj nastavne god'!F5</f>
        <v>0</v>
      </c>
      <c r="B21" s="203"/>
      <c r="C21" s="203"/>
      <c r="D21" s="204"/>
      <c r="E21" s="145"/>
      <c r="F21" s="145"/>
      <c r="G21" s="145"/>
      <c r="H21" s="145"/>
      <c r="I21" s="50"/>
      <c r="J21" s="53"/>
      <c r="K21" s="52"/>
      <c r="L21" s="145"/>
      <c r="M21" s="145"/>
      <c r="N21" s="145"/>
      <c r="O21" s="146"/>
      <c r="P21" s="108"/>
      <c r="Q21" s="109"/>
    </row>
    <row r="22" spans="1:17" ht="13.5">
      <c r="A22" s="202">
        <f>'kraj nastavne god'!G5</f>
        <v>0</v>
      </c>
      <c r="B22" s="203"/>
      <c r="C22" s="203"/>
      <c r="D22" s="204"/>
      <c r="E22" s="145"/>
      <c r="F22" s="145"/>
      <c r="G22" s="145"/>
      <c r="H22" s="145"/>
      <c r="I22" s="50"/>
      <c r="J22" s="53"/>
      <c r="K22" s="52"/>
      <c r="L22" s="145"/>
      <c r="M22" s="145"/>
      <c r="N22" s="145"/>
      <c r="O22" s="146"/>
      <c r="P22" s="108"/>
      <c r="Q22" s="109"/>
    </row>
    <row r="23" spans="1:17" ht="13.5">
      <c r="A23" s="202">
        <f>'kraj nastavne god'!H5</f>
        <v>0</v>
      </c>
      <c r="B23" s="203"/>
      <c r="C23" s="203"/>
      <c r="D23" s="204"/>
      <c r="E23" s="145"/>
      <c r="F23" s="145"/>
      <c r="G23" s="145"/>
      <c r="H23" s="145"/>
      <c r="I23" s="50"/>
      <c r="J23" s="53"/>
      <c r="K23" s="52"/>
      <c r="L23" s="145"/>
      <c r="M23" s="145"/>
      <c r="N23" s="145"/>
      <c r="O23" s="146"/>
      <c r="P23" s="108"/>
      <c r="Q23" s="109"/>
    </row>
    <row r="24" spans="1:17" ht="13.5">
      <c r="A24" s="202">
        <f>'kraj nastavne god'!I5</f>
        <v>0</v>
      </c>
      <c r="B24" s="203"/>
      <c r="C24" s="203"/>
      <c r="D24" s="204"/>
      <c r="E24" s="145"/>
      <c r="F24" s="145"/>
      <c r="G24" s="145"/>
      <c r="H24" s="145"/>
      <c r="I24" s="50"/>
      <c r="J24" s="50"/>
      <c r="K24" s="52"/>
      <c r="L24" s="145"/>
      <c r="M24" s="145"/>
      <c r="N24" s="145"/>
      <c r="O24" s="146"/>
      <c r="P24" s="108"/>
      <c r="Q24" s="109"/>
    </row>
    <row r="25" spans="1:17" ht="13.5">
      <c r="A25" s="202">
        <f>'kraj nastavne god'!J5</f>
        <v>0</v>
      </c>
      <c r="B25" s="203"/>
      <c r="C25" s="203"/>
      <c r="D25" s="204"/>
      <c r="E25" s="145"/>
      <c r="F25" s="145"/>
      <c r="G25" s="145"/>
      <c r="H25" s="145"/>
      <c r="I25" s="50"/>
      <c r="J25" s="50"/>
      <c r="K25" s="52"/>
      <c r="L25" s="145"/>
      <c r="M25" s="145"/>
      <c r="N25" s="145"/>
      <c r="O25" s="146"/>
      <c r="P25" s="108"/>
      <c r="Q25" s="109"/>
    </row>
    <row r="26" spans="1:17" ht="13.5">
      <c r="A26" s="202">
        <f>'kraj nastavne god'!K5</f>
        <v>0</v>
      </c>
      <c r="B26" s="203"/>
      <c r="C26" s="203"/>
      <c r="D26" s="204"/>
      <c r="E26" s="145"/>
      <c r="F26" s="145"/>
      <c r="G26" s="145"/>
      <c r="H26" s="145"/>
      <c r="I26" s="50"/>
      <c r="J26" s="53"/>
      <c r="K26" s="52"/>
      <c r="L26" s="145"/>
      <c r="M26" s="145"/>
      <c r="N26" s="145"/>
      <c r="O26" s="146"/>
      <c r="P26" s="108"/>
      <c r="Q26" s="109"/>
    </row>
    <row r="27" spans="1:17" ht="13.5">
      <c r="A27" s="202">
        <f>'kraj nastavne god'!L5</f>
        <v>0</v>
      </c>
      <c r="B27" s="203"/>
      <c r="C27" s="203"/>
      <c r="D27" s="204"/>
      <c r="E27" s="145"/>
      <c r="F27" s="145"/>
      <c r="G27" s="145"/>
      <c r="H27" s="145"/>
      <c r="I27" s="50"/>
      <c r="J27" s="50"/>
      <c r="K27" s="52"/>
      <c r="L27" s="145"/>
      <c r="M27" s="145"/>
      <c r="N27" s="145"/>
      <c r="O27" s="146"/>
      <c r="P27" s="108"/>
      <c r="Q27" s="109"/>
    </row>
    <row r="28" spans="1:17" ht="13.5">
      <c r="A28" s="202">
        <f>'kraj nastavne god'!M5</f>
        <v>0</v>
      </c>
      <c r="B28" s="203"/>
      <c r="C28" s="203"/>
      <c r="D28" s="204"/>
      <c r="E28" s="145"/>
      <c r="F28" s="145"/>
      <c r="G28" s="145"/>
      <c r="H28" s="145"/>
      <c r="I28" s="50"/>
      <c r="J28" s="50"/>
      <c r="K28" s="52"/>
      <c r="L28" s="145"/>
      <c r="M28" s="145"/>
      <c r="N28" s="145"/>
      <c r="O28" s="146"/>
      <c r="P28" s="108"/>
      <c r="Q28" s="109"/>
    </row>
    <row r="29" spans="1:17" ht="13.5">
      <c r="A29" s="202">
        <f>'kraj nastavne god'!N5</f>
        <v>0</v>
      </c>
      <c r="B29" s="203"/>
      <c r="C29" s="203"/>
      <c r="D29" s="204"/>
      <c r="E29" s="145"/>
      <c r="F29" s="145"/>
      <c r="G29" s="145"/>
      <c r="H29" s="145"/>
      <c r="I29" s="50"/>
      <c r="J29" s="50"/>
      <c r="K29" s="52"/>
      <c r="L29" s="145"/>
      <c r="M29" s="145"/>
      <c r="N29" s="145"/>
      <c r="O29" s="146"/>
      <c r="P29" s="108"/>
      <c r="Q29" s="109"/>
    </row>
    <row r="30" spans="1:17" ht="13.5">
      <c r="A30" s="202">
        <f>'kraj nastavne god'!O5</f>
        <v>0</v>
      </c>
      <c r="B30" s="203"/>
      <c r="C30" s="203"/>
      <c r="D30" s="204"/>
      <c r="E30" s="145"/>
      <c r="F30" s="145"/>
      <c r="G30" s="145"/>
      <c r="H30" s="145"/>
      <c r="I30" s="50"/>
      <c r="J30" s="50"/>
      <c r="K30" s="52"/>
      <c r="L30" s="145"/>
      <c r="M30" s="145"/>
      <c r="N30" s="145"/>
      <c r="O30" s="146"/>
      <c r="P30" s="108"/>
      <c r="Q30" s="109"/>
    </row>
    <row r="31" spans="1:17" ht="13.5">
      <c r="A31" s="202">
        <f>'kraj nastavne god'!P5</f>
        <v>0</v>
      </c>
      <c r="B31" s="203"/>
      <c r="C31" s="203"/>
      <c r="D31" s="204"/>
      <c r="E31" s="145"/>
      <c r="F31" s="145"/>
      <c r="G31" s="145"/>
      <c r="H31" s="145"/>
      <c r="I31" s="50"/>
      <c r="J31" s="50"/>
      <c r="K31" s="52"/>
      <c r="L31" s="145"/>
      <c r="M31" s="145"/>
      <c r="N31" s="145"/>
      <c r="O31" s="146"/>
      <c r="P31" s="108"/>
      <c r="Q31" s="109"/>
    </row>
    <row r="32" spans="1:17" ht="13.5">
      <c r="A32" s="152">
        <f>'kraj nastavne god'!Q5</f>
        <v>0</v>
      </c>
      <c r="B32" s="150"/>
      <c r="C32" s="150"/>
      <c r="D32" s="150"/>
      <c r="E32" s="145"/>
      <c r="F32" s="145"/>
      <c r="G32" s="145"/>
      <c r="H32" s="145"/>
      <c r="I32" s="50"/>
      <c r="J32" s="50"/>
      <c r="K32" s="52"/>
      <c r="L32" s="145"/>
      <c r="M32" s="145"/>
      <c r="N32" s="145"/>
      <c r="O32" s="146"/>
      <c r="P32" s="108"/>
      <c r="Q32" s="109"/>
    </row>
    <row r="33" spans="1:17" ht="13.5">
      <c r="A33" s="152">
        <f>'kraj nastavne god'!R5</f>
        <v>0</v>
      </c>
      <c r="B33" s="150"/>
      <c r="C33" s="150"/>
      <c r="D33" s="150"/>
      <c r="E33" s="145"/>
      <c r="F33" s="145"/>
      <c r="G33" s="145"/>
      <c r="H33" s="145"/>
      <c r="I33" s="50"/>
      <c r="J33" s="50"/>
      <c r="K33" s="52"/>
      <c r="L33" s="145"/>
      <c r="M33" s="145"/>
      <c r="N33" s="145"/>
      <c r="O33" s="146"/>
      <c r="P33" s="108"/>
      <c r="Q33" s="109"/>
    </row>
    <row r="34" spans="1:17" ht="13.5">
      <c r="A34" s="152">
        <f>'kraj nastavne god'!S5</f>
        <v>0</v>
      </c>
      <c r="B34" s="150"/>
      <c r="C34" s="150"/>
      <c r="D34" s="150"/>
      <c r="E34" s="145"/>
      <c r="F34" s="145"/>
      <c r="G34" s="145"/>
      <c r="H34" s="145"/>
      <c r="I34" s="50"/>
      <c r="J34" s="50"/>
      <c r="K34" s="52"/>
      <c r="L34" s="145"/>
      <c r="M34" s="145"/>
      <c r="N34" s="145"/>
      <c r="O34" s="146"/>
      <c r="P34" s="108"/>
      <c r="Q34" s="109"/>
    </row>
    <row r="35" spans="1:17" ht="13.5">
      <c r="A35" s="152">
        <f>'kraj nastavne god'!T5</f>
        <v>0</v>
      </c>
      <c r="B35" s="150"/>
      <c r="C35" s="150"/>
      <c r="D35" s="150"/>
      <c r="E35" s="145"/>
      <c r="F35" s="145"/>
      <c r="G35" s="145"/>
      <c r="H35" s="145"/>
      <c r="I35" s="50"/>
      <c r="J35" s="50"/>
      <c r="K35" s="52"/>
      <c r="L35" s="145"/>
      <c r="M35" s="145"/>
      <c r="N35" s="145"/>
      <c r="O35" s="146"/>
      <c r="P35" s="108"/>
      <c r="Q35" s="109"/>
    </row>
    <row r="36" spans="1:17" ht="13.5">
      <c r="A36" s="152">
        <f>'kraj nastavne god'!U5</f>
        <v>0</v>
      </c>
      <c r="B36" s="150"/>
      <c r="C36" s="150"/>
      <c r="D36" s="150"/>
      <c r="E36" s="145"/>
      <c r="F36" s="145"/>
      <c r="G36" s="145"/>
      <c r="H36" s="145"/>
      <c r="I36" s="50"/>
      <c r="J36" s="50"/>
      <c r="K36" s="50"/>
      <c r="L36" s="145"/>
      <c r="M36" s="145"/>
      <c r="N36" s="145"/>
      <c r="O36" s="145"/>
      <c r="P36" s="108"/>
      <c r="Q36" s="109"/>
    </row>
    <row r="37" spans="1:17" ht="13.5">
      <c r="A37" s="152"/>
      <c r="B37" s="150"/>
      <c r="C37" s="150"/>
      <c r="D37" s="150"/>
      <c r="E37" s="145"/>
      <c r="F37" s="145"/>
      <c r="G37" s="145"/>
      <c r="H37" s="145"/>
      <c r="I37" s="50"/>
      <c r="J37" s="50"/>
      <c r="K37" s="52"/>
      <c r="L37" s="145"/>
      <c r="M37" s="145"/>
      <c r="N37" s="145"/>
      <c r="O37" s="145"/>
      <c r="P37" s="108"/>
      <c r="Q37" s="109"/>
    </row>
    <row r="38" spans="1:17" s="38" customFormat="1" ht="13.5">
      <c r="A38" s="113"/>
      <c r="B38" s="113"/>
      <c r="C38" s="113"/>
      <c r="D38" s="113"/>
      <c r="E38" s="113"/>
      <c r="F38" s="113"/>
      <c r="G38" s="113"/>
      <c r="H38" s="113"/>
      <c r="I38" s="110"/>
      <c r="J38" s="110"/>
      <c r="K38" s="110"/>
      <c r="L38" s="113"/>
      <c r="M38" s="113"/>
      <c r="N38" s="113"/>
      <c r="O38" s="113"/>
      <c r="P38" s="109"/>
      <c r="Q38" s="109"/>
    </row>
    <row r="39" spans="1:17" s="38" customFormat="1" ht="13.5">
      <c r="A39" s="113"/>
      <c r="B39" s="113"/>
      <c r="C39" s="113"/>
      <c r="D39" s="113"/>
      <c r="E39" s="113"/>
      <c r="F39" s="113"/>
      <c r="G39" s="113"/>
      <c r="H39" s="113"/>
      <c r="I39" s="110"/>
      <c r="J39" s="110"/>
      <c r="K39" s="110"/>
      <c r="L39" s="113"/>
      <c r="M39" s="113"/>
      <c r="N39" s="113"/>
      <c r="O39" s="113"/>
      <c r="P39" s="109"/>
      <c r="Q39" s="109"/>
    </row>
    <row r="40" spans="1:17" s="38" customFormat="1" ht="13.5">
      <c r="A40" s="113"/>
      <c r="B40" s="113"/>
      <c r="C40" s="113"/>
      <c r="D40" s="113"/>
      <c r="E40" s="113"/>
      <c r="F40" s="113"/>
      <c r="G40" s="113"/>
      <c r="H40" s="113"/>
      <c r="I40" s="110"/>
      <c r="J40" s="110"/>
      <c r="K40" s="110"/>
      <c r="L40" s="113"/>
      <c r="M40" s="113"/>
      <c r="N40" s="113"/>
      <c r="O40" s="113"/>
      <c r="P40" s="109"/>
      <c r="Q40" s="109"/>
    </row>
    <row r="41" spans="1:17" s="38" customFormat="1" ht="13.5">
      <c r="A41" s="113"/>
      <c r="B41" s="113"/>
      <c r="C41" s="113"/>
      <c r="D41" s="113"/>
      <c r="E41" s="113"/>
      <c r="F41" s="113"/>
      <c r="G41" s="113"/>
      <c r="H41" s="113"/>
      <c r="I41" s="110"/>
      <c r="J41" s="110"/>
      <c r="K41" s="110"/>
      <c r="L41" s="113"/>
      <c r="M41" s="113"/>
      <c r="N41" s="113"/>
      <c r="O41" s="113"/>
      <c r="P41" s="109"/>
      <c r="Q41" s="109"/>
    </row>
    <row r="42" spans="1:17" s="38" customFormat="1" ht="13.5">
      <c r="A42" s="113"/>
      <c r="B42" s="113"/>
      <c r="C42" s="113"/>
      <c r="D42" s="113"/>
      <c r="E42" s="113"/>
      <c r="F42" s="113"/>
      <c r="G42" s="113"/>
      <c r="H42" s="113"/>
      <c r="I42" s="110"/>
      <c r="J42" s="110"/>
      <c r="K42" s="110"/>
      <c r="L42" s="113"/>
      <c r="M42" s="113"/>
      <c r="N42" s="113"/>
      <c r="O42" s="113"/>
      <c r="P42" s="109"/>
      <c r="Q42" s="109"/>
    </row>
    <row r="43" spans="1:17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2"/>
    </row>
    <row r="44" spans="1:17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7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</row>
    <row r="46" spans="1:17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7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</sheetData>
  <mergeCells count="106">
    <mergeCell ref="A16:N16"/>
    <mergeCell ref="O12:P12"/>
    <mergeCell ref="A7:J7"/>
    <mergeCell ref="A8:B8"/>
    <mergeCell ref="C8:D8"/>
    <mergeCell ref="E8:F8"/>
    <mergeCell ref="G8:H8"/>
    <mergeCell ref="I8:J8"/>
    <mergeCell ref="A12:H12"/>
    <mergeCell ref="A13:N13"/>
    <mergeCell ref="A14:N14"/>
    <mergeCell ref="A15:N15"/>
    <mergeCell ref="K7:L8"/>
    <mergeCell ref="M7:P8"/>
    <mergeCell ref="O9:P9"/>
    <mergeCell ref="O10:P10"/>
    <mergeCell ref="D2:I2"/>
    <mergeCell ref="A3:D3"/>
    <mergeCell ref="F3:F4"/>
    <mergeCell ref="G3:H3"/>
    <mergeCell ref="I3:J3"/>
    <mergeCell ref="K3:L3"/>
    <mergeCell ref="M3:N3"/>
    <mergeCell ref="O3:P3"/>
    <mergeCell ref="E3:E4"/>
    <mergeCell ref="A22:D22"/>
    <mergeCell ref="A23:D23"/>
    <mergeCell ref="A17:P17"/>
    <mergeCell ref="A18:D19"/>
    <mergeCell ref="E18:H19"/>
    <mergeCell ref="I18:K18"/>
    <mergeCell ref="L19:M19"/>
    <mergeCell ref="N19:O19"/>
    <mergeCell ref="L18:O18"/>
    <mergeCell ref="A36:D36"/>
    <mergeCell ref="A37:D37"/>
    <mergeCell ref="E20:H20"/>
    <mergeCell ref="E21:H21"/>
    <mergeCell ref="E22:H22"/>
    <mergeCell ref="E23:H23"/>
    <mergeCell ref="E24:H24"/>
    <mergeCell ref="E25:H25"/>
    <mergeCell ref="E26:H26"/>
    <mergeCell ref="E27:H27"/>
    <mergeCell ref="A32:D32"/>
    <mergeCell ref="A33:D33"/>
    <mergeCell ref="A34:D34"/>
    <mergeCell ref="A35:D35"/>
    <mergeCell ref="A28:D28"/>
    <mergeCell ref="A29:D29"/>
    <mergeCell ref="A30:D30"/>
    <mergeCell ref="A31:D31"/>
    <mergeCell ref="A24:D24"/>
    <mergeCell ref="A25:D25"/>
    <mergeCell ref="A26:D26"/>
    <mergeCell ref="A27:D27"/>
    <mergeCell ref="A20:D20"/>
    <mergeCell ref="A21:D21"/>
    <mergeCell ref="L34:M34"/>
    <mergeCell ref="L35:M35"/>
    <mergeCell ref="L28:M28"/>
    <mergeCell ref="L29:M29"/>
    <mergeCell ref="L30:M30"/>
    <mergeCell ref="L31:M31"/>
    <mergeCell ref="E36:H36"/>
    <mergeCell ref="E37:H37"/>
    <mergeCell ref="L20:M20"/>
    <mergeCell ref="L21:M21"/>
    <mergeCell ref="L22:M22"/>
    <mergeCell ref="L23:M23"/>
    <mergeCell ref="L24:M24"/>
    <mergeCell ref="L25:M25"/>
    <mergeCell ref="L26:M26"/>
    <mergeCell ref="L27:M27"/>
    <mergeCell ref="E32:H32"/>
    <mergeCell ref="E33:H33"/>
    <mergeCell ref="E34:H34"/>
    <mergeCell ref="E35:H35"/>
    <mergeCell ref="E28:H28"/>
    <mergeCell ref="E29:H29"/>
    <mergeCell ref="E30:H30"/>
    <mergeCell ref="E31:H31"/>
    <mergeCell ref="N37:O37"/>
    <mergeCell ref="N31:O31"/>
    <mergeCell ref="A1:P1"/>
    <mergeCell ref="O15:P15"/>
    <mergeCell ref="N35:O35"/>
    <mergeCell ref="N36:O36"/>
    <mergeCell ref="N33:O33"/>
    <mergeCell ref="N34:O34"/>
    <mergeCell ref="N27:O27"/>
    <mergeCell ref="N28:O28"/>
    <mergeCell ref="N29:O29"/>
    <mergeCell ref="N30:O30"/>
    <mergeCell ref="L36:M36"/>
    <mergeCell ref="L37:M37"/>
    <mergeCell ref="N20:O20"/>
    <mergeCell ref="N21:O21"/>
    <mergeCell ref="N22:O22"/>
    <mergeCell ref="N23:O23"/>
    <mergeCell ref="N24:O24"/>
    <mergeCell ref="N25:O25"/>
    <mergeCell ref="N26:O26"/>
    <mergeCell ref="N32:O32"/>
    <mergeCell ref="L32:M32"/>
    <mergeCell ref="L33:M33"/>
  </mergeCells>
  <phoneticPr fontId="1" type="noConversion"/>
  <pageMargins left="0.39370078740157483" right="0.39370078740157483" top="1.3385826771653544" bottom="0.98425196850393704" header="0.51181102362204722" footer="0.51181102362204722"/>
  <pageSetup scale="99" orientation="portrait" r:id="rId1"/>
  <headerFooter alignWithMargins="0">
    <oddHeader>&amp;LOBRTNIČKO-INDUSTRIJSKA ŠKOLA U IMOTSKOM&amp;RŠkolska godina 2007./2008.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K32" sqref="K32"/>
    </sheetView>
  </sheetViews>
  <sheetFormatPr defaultRowHeight="12.75"/>
  <cols>
    <col min="1" max="1" width="17.42578125" bestFit="1" customWidth="1"/>
    <col min="2" max="2" width="11.7109375" customWidth="1"/>
    <col min="3" max="3" width="11.5703125" customWidth="1"/>
    <col min="4" max="4" width="10.7109375" customWidth="1"/>
    <col min="5" max="5" width="11.85546875" customWidth="1"/>
    <col min="6" max="6" width="11.140625" customWidth="1"/>
  </cols>
  <sheetData>
    <row r="1" spans="1:7" ht="18">
      <c r="A1" s="205" t="s">
        <v>113</v>
      </c>
      <c r="B1" s="206"/>
      <c r="C1" s="206"/>
      <c r="D1" s="206"/>
      <c r="E1" s="206"/>
      <c r="F1" s="206"/>
      <c r="G1" s="207"/>
    </row>
    <row r="2" spans="1:7">
      <c r="A2" s="208" t="s">
        <v>1</v>
      </c>
      <c r="B2" s="200" t="s">
        <v>109</v>
      </c>
      <c r="C2" s="200" t="s">
        <v>110</v>
      </c>
      <c r="D2" s="200" t="s">
        <v>106</v>
      </c>
      <c r="E2" s="200" t="s">
        <v>107</v>
      </c>
      <c r="F2" s="200" t="s">
        <v>108</v>
      </c>
      <c r="G2" s="209" t="s">
        <v>117</v>
      </c>
    </row>
    <row r="3" spans="1:7">
      <c r="A3" s="210"/>
      <c r="B3" s="51"/>
      <c r="C3" s="51"/>
      <c r="D3" s="51"/>
      <c r="E3" s="51"/>
      <c r="F3" s="51"/>
      <c r="G3" s="85"/>
    </row>
    <row r="4" spans="1:7">
      <c r="A4" s="210"/>
      <c r="B4" s="51"/>
      <c r="C4" s="51"/>
      <c r="D4" s="51"/>
      <c r="E4" s="51"/>
      <c r="F4" s="51"/>
      <c r="G4" s="85"/>
    </row>
    <row r="5" spans="1:7">
      <c r="A5" s="210"/>
      <c r="B5" s="51"/>
      <c r="C5" s="51"/>
      <c r="D5" s="51"/>
      <c r="E5" s="51"/>
      <c r="F5" s="51"/>
      <c r="G5" s="85"/>
    </row>
    <row r="6" spans="1:7">
      <c r="A6" s="210"/>
      <c r="B6" s="51"/>
      <c r="C6" s="51"/>
      <c r="D6" s="51"/>
      <c r="E6" s="51"/>
      <c r="F6" s="51"/>
      <c r="G6" s="85"/>
    </row>
    <row r="7" spans="1:7">
      <c r="A7" s="210"/>
      <c r="B7" s="51"/>
      <c r="C7" s="51"/>
      <c r="D7" s="51"/>
      <c r="E7" s="51"/>
      <c r="F7" s="51"/>
      <c r="G7" s="85"/>
    </row>
    <row r="8" spans="1:7">
      <c r="A8" s="210"/>
      <c r="B8" s="51"/>
      <c r="C8" s="51"/>
      <c r="D8" s="51"/>
      <c r="E8" s="51"/>
      <c r="F8" s="51"/>
      <c r="G8" s="85"/>
    </row>
    <row r="9" spans="1:7">
      <c r="A9" s="210"/>
      <c r="B9" s="51"/>
      <c r="C9" s="51"/>
      <c r="D9" s="51"/>
      <c r="E9" s="51"/>
      <c r="F9" s="51"/>
      <c r="G9" s="85"/>
    </row>
    <row r="10" spans="1:7">
      <c r="A10" s="210"/>
      <c r="B10" s="51"/>
      <c r="C10" s="51"/>
      <c r="D10" s="51"/>
      <c r="E10" s="51"/>
      <c r="F10" s="51"/>
      <c r="G10" s="85"/>
    </row>
    <row r="11" spans="1:7">
      <c r="A11" s="210"/>
      <c r="B11" s="51"/>
      <c r="C11" s="51"/>
      <c r="D11" s="51"/>
      <c r="E11" s="51"/>
      <c r="F11" s="51"/>
      <c r="G11" s="85"/>
    </row>
    <row r="12" spans="1:7">
      <c r="A12" s="210"/>
      <c r="B12" s="51"/>
      <c r="C12" s="51"/>
      <c r="D12" s="51"/>
      <c r="E12" s="51"/>
      <c r="F12" s="51"/>
      <c r="G12" s="85"/>
    </row>
    <row r="13" spans="1:7">
      <c r="A13" s="210"/>
      <c r="B13" s="51"/>
      <c r="C13" s="51"/>
      <c r="D13" s="51"/>
      <c r="E13" s="51"/>
      <c r="F13" s="51"/>
      <c r="G13" s="85"/>
    </row>
    <row r="14" spans="1:7">
      <c r="A14" s="210"/>
      <c r="B14" s="51"/>
      <c r="C14" s="51"/>
      <c r="D14" s="51"/>
      <c r="E14" s="51"/>
      <c r="F14" s="51"/>
      <c r="G14" s="85"/>
    </row>
    <row r="15" spans="1:7">
      <c r="A15" s="210"/>
      <c r="B15" s="51"/>
      <c r="C15" s="51"/>
      <c r="D15" s="51"/>
      <c r="E15" s="197"/>
      <c r="F15" s="51"/>
      <c r="G15" s="85"/>
    </row>
    <row r="16" spans="1:7">
      <c r="A16" s="210"/>
      <c r="B16" s="197"/>
      <c r="C16" s="51"/>
      <c r="D16" s="51"/>
      <c r="E16" s="51"/>
      <c r="F16" s="51"/>
      <c r="G16" s="85"/>
    </row>
    <row r="17" spans="1:7">
      <c r="A17" s="210"/>
      <c r="B17" s="51"/>
      <c r="C17" s="51"/>
      <c r="D17" s="51"/>
      <c r="E17" s="51"/>
      <c r="F17" s="51"/>
      <c r="G17" s="85"/>
    </row>
    <row r="18" spans="1:7">
      <c r="A18" s="210"/>
      <c r="B18" s="51"/>
      <c r="C18" s="51"/>
      <c r="D18" s="51"/>
      <c r="E18" s="51"/>
      <c r="F18" s="51"/>
      <c r="G18" s="85"/>
    </row>
    <row r="19" spans="1:7">
      <c r="A19" s="210"/>
      <c r="B19" s="51"/>
      <c r="C19" s="51"/>
      <c r="D19" s="51"/>
      <c r="E19" s="51"/>
      <c r="F19" s="51"/>
      <c r="G19" s="85"/>
    </row>
    <row r="20" spans="1:7">
      <c r="A20" s="210"/>
      <c r="B20" s="51"/>
      <c r="C20" s="51"/>
      <c r="D20" s="51"/>
      <c r="E20" s="51"/>
      <c r="F20" s="51"/>
      <c r="G20" s="85"/>
    </row>
    <row r="21" spans="1:7">
      <c r="A21" s="210"/>
      <c r="B21" s="51"/>
      <c r="C21" s="51"/>
      <c r="D21" s="51"/>
      <c r="E21" s="51"/>
      <c r="F21" s="51"/>
      <c r="G21" s="85"/>
    </row>
    <row r="22" spans="1:7">
      <c r="A22" s="210"/>
      <c r="B22" s="198"/>
      <c r="C22" s="51"/>
      <c r="D22" s="51"/>
      <c r="E22" s="51"/>
      <c r="F22" s="51"/>
      <c r="G22" s="85"/>
    </row>
    <row r="23" spans="1:7">
      <c r="A23" s="210"/>
      <c r="B23" s="51"/>
      <c r="C23" s="51"/>
      <c r="D23" s="51"/>
      <c r="E23" s="51"/>
      <c r="F23" s="51"/>
      <c r="G23" s="85"/>
    </row>
    <row r="24" spans="1:7">
      <c r="A24" s="210"/>
      <c r="B24" s="51"/>
      <c r="C24" s="51"/>
      <c r="D24" s="51"/>
      <c r="E24" s="51"/>
      <c r="F24" s="51"/>
      <c r="G24" s="85"/>
    </row>
    <row r="25" spans="1:7">
      <c r="A25" s="210"/>
      <c r="B25" s="51"/>
      <c r="C25" s="51"/>
      <c r="D25" s="51"/>
      <c r="E25" s="51"/>
      <c r="F25" s="51"/>
      <c r="G25" s="85"/>
    </row>
    <row r="26" spans="1:7">
      <c r="A26" s="210"/>
      <c r="B26" s="51"/>
      <c r="C26" s="51"/>
      <c r="D26" s="51"/>
      <c r="E26" s="51"/>
      <c r="F26" s="51"/>
      <c r="G26" s="85"/>
    </row>
    <row r="27" spans="1:7">
      <c r="A27" s="210"/>
      <c r="B27" s="51"/>
      <c r="C27" s="51"/>
      <c r="D27" s="51"/>
      <c r="E27" s="51"/>
      <c r="F27" s="51"/>
      <c r="G27" s="85"/>
    </row>
    <row r="28" spans="1:7">
      <c r="A28" s="210"/>
      <c r="B28" s="51"/>
      <c r="C28" s="51"/>
      <c r="D28" s="51"/>
      <c r="E28" s="51"/>
      <c r="F28" s="51"/>
      <c r="G28" s="85"/>
    </row>
    <row r="29" spans="1:7">
      <c r="A29" s="210"/>
      <c r="B29" s="51"/>
      <c r="C29" s="51"/>
      <c r="D29" s="51"/>
      <c r="E29" s="51"/>
      <c r="F29" s="51"/>
      <c r="G29" s="85"/>
    </row>
    <row r="30" spans="1:7">
      <c r="A30" s="210"/>
      <c r="B30" s="51"/>
      <c r="C30" s="51"/>
      <c r="D30" s="51"/>
      <c r="E30" s="51"/>
      <c r="F30" s="51"/>
      <c r="G30" s="85"/>
    </row>
    <row r="31" spans="1:7">
      <c r="A31" s="210"/>
      <c r="B31" s="51"/>
      <c r="C31" s="51"/>
      <c r="D31" s="51"/>
      <c r="E31" s="51"/>
      <c r="F31" s="51"/>
      <c r="G31" s="85"/>
    </row>
    <row r="32" spans="1:7">
      <c r="A32" s="210"/>
      <c r="B32" s="51"/>
      <c r="C32" s="51"/>
      <c r="D32" s="51"/>
      <c r="E32" s="51"/>
      <c r="F32" s="51"/>
      <c r="G32" s="85"/>
    </row>
    <row r="33" spans="1:7">
      <c r="A33" s="210"/>
      <c r="B33" s="51"/>
      <c r="C33" s="51"/>
      <c r="D33" s="51"/>
      <c r="E33" s="51"/>
      <c r="F33" s="51"/>
      <c r="G33" s="85"/>
    </row>
    <row r="34" spans="1:7">
      <c r="A34" s="210"/>
      <c r="B34" s="51"/>
      <c r="C34" s="51"/>
      <c r="D34" s="51"/>
      <c r="E34" s="51"/>
      <c r="F34" s="51"/>
      <c r="G34" s="85"/>
    </row>
    <row r="35" spans="1:7">
      <c r="A35" s="84"/>
      <c r="B35" s="51"/>
      <c r="C35" s="51"/>
      <c r="D35" s="51"/>
      <c r="E35" s="51"/>
      <c r="F35" s="51"/>
      <c r="G35" s="85"/>
    </row>
    <row r="36" spans="1:7" ht="15.75" thickBot="1">
      <c r="A36" s="211" t="s">
        <v>114</v>
      </c>
      <c r="B36" s="212">
        <f>COUNTA(B3:B35)</f>
        <v>0</v>
      </c>
      <c r="C36" s="212">
        <f t="shared" ref="C36:F36" si="0">COUNTA(C3:C35)</f>
        <v>0</v>
      </c>
      <c r="D36" s="212">
        <f t="shared" si="0"/>
        <v>0</v>
      </c>
      <c r="E36" s="212">
        <f t="shared" si="0"/>
        <v>0</v>
      </c>
      <c r="F36" s="212">
        <f t="shared" si="0"/>
        <v>0</v>
      </c>
      <c r="G36" s="88"/>
    </row>
    <row r="37" spans="1:7" ht="13.5" thickBot="1"/>
    <row r="38" spans="1:7" ht="15">
      <c r="A38" s="199" t="s">
        <v>118</v>
      </c>
      <c r="B38" s="213">
        <f>COUNTIF(G3:G35,"U")</f>
        <v>0</v>
      </c>
    </row>
    <row r="39" spans="1:7" ht="15">
      <c r="A39" s="199" t="s">
        <v>119</v>
      </c>
      <c r="B39" s="85">
        <f>COUNTIF(G3:G35,"D")</f>
        <v>0</v>
      </c>
    </row>
    <row r="40" spans="1:7" ht="15.75" thickBot="1">
      <c r="A40" s="199" t="s">
        <v>120</v>
      </c>
      <c r="B40" s="88">
        <f>COUNTIF(G3:G35,"L")</f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kraj nastavne god</vt:lpstr>
      <vt:lpstr>Sati na kraju nastavne god</vt:lpstr>
      <vt:lpstr>Ped Mjere</vt:lpstr>
      <vt:lpstr>'kraj nastavne god'!Ispis_naslova</vt:lpstr>
      <vt:lpstr>'Sati na kraju nastavne god'!Podrucje_ispisa</vt:lpstr>
    </vt:vector>
  </TitlesOfParts>
  <Company>Bazana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Pavic</dc:creator>
  <cp:lastModifiedBy>Ivanka</cp:lastModifiedBy>
  <cp:lastPrinted>2014-06-13T10:21:02Z</cp:lastPrinted>
  <dcterms:created xsi:type="dcterms:W3CDTF">2005-12-26T16:29:53Z</dcterms:created>
  <dcterms:modified xsi:type="dcterms:W3CDTF">2014-06-13T10:22:55Z</dcterms:modified>
</cp:coreProperties>
</file>